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8912" windowHeight="11820"/>
  </bookViews>
  <sheets>
    <sheet name="Tabelle1" sheetId="1" r:id="rId1"/>
    <sheet name="Tabelle2" sheetId="2" r:id="rId2"/>
    <sheet name="Tabelle3" sheetId="4" r:id="rId3"/>
  </sheets>
  <calcPr calcId="125725"/>
</workbook>
</file>

<file path=xl/calcChain.xml><?xml version="1.0" encoding="utf-8"?>
<calcChain xmlns="http://schemas.openxmlformats.org/spreadsheetml/2006/main">
  <c r="AF39" i="1"/>
  <c r="AE39"/>
  <c r="AD39"/>
  <c r="AC39"/>
  <c r="AB39"/>
  <c r="AA39"/>
  <c r="Z39"/>
  <c r="Y39"/>
  <c r="X39"/>
  <c r="W39"/>
  <c r="V39"/>
  <c r="AF38"/>
  <c r="AE38"/>
  <c r="AD38"/>
  <c r="AC38"/>
  <c r="AB38"/>
  <c r="AA38"/>
  <c r="Z38"/>
  <c r="Y38"/>
  <c r="X38"/>
  <c r="W38"/>
  <c r="V38"/>
  <c r="AF34"/>
  <c r="AE34"/>
  <c r="AD34"/>
  <c r="AB34"/>
  <c r="AA34"/>
  <c r="Z34"/>
  <c r="Y34"/>
  <c r="W34"/>
  <c r="AF33"/>
  <c r="AE33"/>
  <c r="AD33"/>
  <c r="AB33"/>
  <c r="AA33"/>
  <c r="Z33"/>
  <c r="Y33"/>
  <c r="W33"/>
  <c r="AF32"/>
  <c r="AE32"/>
  <c r="AD32"/>
  <c r="AB32"/>
  <c r="AA32"/>
  <c r="Z32"/>
  <c r="Y32"/>
  <c r="W32"/>
  <c r="V34"/>
  <c r="V33"/>
  <c r="V32"/>
  <c r="AB31"/>
  <c r="AA31"/>
  <c r="Z31"/>
  <c r="Y31"/>
  <c r="X31"/>
  <c r="W31"/>
  <c r="AB30"/>
  <c r="AA30"/>
  <c r="Z30"/>
  <c r="Y30"/>
  <c r="X30"/>
  <c r="W30"/>
  <c r="AB29"/>
  <c r="AA29"/>
  <c r="Z29"/>
  <c r="Y29"/>
  <c r="X29"/>
  <c r="W29"/>
  <c r="AB28"/>
  <c r="AA28"/>
  <c r="Z28"/>
  <c r="Y28"/>
  <c r="X28"/>
  <c r="W28"/>
  <c r="AB27"/>
  <c r="AA27"/>
  <c r="Z27"/>
  <c r="Y27"/>
  <c r="X27"/>
  <c r="W27"/>
  <c r="AC25"/>
  <c r="AB25"/>
  <c r="AA25"/>
  <c r="Z25"/>
  <c r="Y25"/>
  <c r="X25"/>
  <c r="W25"/>
  <c r="AD24"/>
  <c r="AC24"/>
  <c r="AB24"/>
  <c r="AA24"/>
  <c r="Z24"/>
  <c r="Y24"/>
  <c r="X24"/>
  <c r="W24"/>
  <c r="AD23"/>
  <c r="AC23"/>
  <c r="AB23"/>
  <c r="AA23"/>
  <c r="Z23"/>
  <c r="Y23"/>
  <c r="X23"/>
  <c r="W23"/>
  <c r="AD22"/>
  <c r="AC22"/>
  <c r="AB22"/>
  <c r="AA22"/>
  <c r="Z22"/>
  <c r="Y22"/>
  <c r="X22"/>
  <c r="W22"/>
  <c r="AB20"/>
  <c r="AA20"/>
  <c r="Z20"/>
  <c r="Y20"/>
  <c r="X20"/>
  <c r="W20"/>
  <c r="AB19"/>
  <c r="AA19"/>
  <c r="Z19"/>
  <c r="Y19"/>
  <c r="X19"/>
  <c r="W19"/>
  <c r="AB18"/>
  <c r="AA18"/>
  <c r="Z18"/>
  <c r="Y18"/>
  <c r="X18"/>
  <c r="W18"/>
  <c r="AB17"/>
  <c r="AA17"/>
  <c r="Z17"/>
  <c r="Y17"/>
  <c r="X17"/>
  <c r="W17"/>
  <c r="AB16"/>
  <c r="AA16"/>
  <c r="Z16"/>
  <c r="Y16"/>
  <c r="X16"/>
  <c r="W16"/>
  <c r="AB15"/>
  <c r="AA15"/>
  <c r="Z15"/>
  <c r="Y15"/>
  <c r="X15"/>
  <c r="W15"/>
  <c r="AB14"/>
  <c r="AA14"/>
  <c r="Z14"/>
  <c r="Y14"/>
  <c r="X14"/>
  <c r="W14"/>
  <c r="Z13"/>
  <c r="Y13"/>
  <c r="X13"/>
  <c r="W13"/>
  <c r="AB11"/>
  <c r="AA11"/>
  <c r="Z11"/>
  <c r="Y11"/>
  <c r="X11"/>
  <c r="AB10"/>
  <c r="AA10"/>
  <c r="Z10"/>
  <c r="Y10"/>
  <c r="X10"/>
  <c r="AB9"/>
  <c r="AA9"/>
  <c r="Z9"/>
  <c r="Y9"/>
  <c r="X9"/>
  <c r="AB8"/>
  <c r="AA8"/>
  <c r="Z8"/>
  <c r="Y8"/>
  <c r="X8"/>
  <c r="AB7"/>
  <c r="AA7"/>
  <c r="Z7"/>
  <c r="Y7"/>
  <c r="X7"/>
  <c r="AB6"/>
  <c r="AA6"/>
  <c r="Z6"/>
  <c r="Y6"/>
  <c r="X6"/>
  <c r="AB5"/>
  <c r="AA5"/>
  <c r="Z5"/>
  <c r="Y5"/>
  <c r="X5"/>
  <c r="AB4"/>
  <c r="AA4"/>
  <c r="Z4"/>
  <c r="Y4"/>
  <c r="X4"/>
  <c r="W11"/>
  <c r="W10"/>
  <c r="W9"/>
  <c r="W8"/>
  <c r="W7"/>
  <c r="W6"/>
  <c r="W5"/>
  <c r="W4"/>
  <c r="V25"/>
  <c r="V24"/>
  <c r="V23"/>
  <c r="V22"/>
  <c r="V20"/>
  <c r="V19"/>
  <c r="V18"/>
  <c r="V17"/>
  <c r="V16"/>
  <c r="V15"/>
  <c r="V14"/>
  <c r="V13"/>
  <c r="V11"/>
  <c r="V10"/>
  <c r="V9"/>
  <c r="V8"/>
  <c r="V7"/>
  <c r="V6"/>
  <c r="V5"/>
  <c r="V4"/>
  <c r="P51" i="4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P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N52"/>
  <c r="M5"/>
  <c r="M6" s="1"/>
  <c r="M4"/>
  <c r="O3"/>
  <c r="Q51" i="2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52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O52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M51"/>
  <c r="M52" s="1"/>
  <c r="M50"/>
  <c r="M6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"/>
  <c r="M4"/>
  <c r="H34" i="1"/>
  <c r="H33"/>
  <c r="H32"/>
  <c r="H31"/>
  <c r="H30"/>
  <c r="H29"/>
  <c r="H28"/>
  <c r="H27"/>
  <c r="H25"/>
  <c r="E25" s="1"/>
  <c r="I25" s="1"/>
  <c r="H24"/>
  <c r="E24" s="1"/>
  <c r="I24" s="1"/>
  <c r="H23"/>
  <c r="E23" s="1"/>
  <c r="I23" s="1"/>
  <c r="H22"/>
  <c r="E22" s="1"/>
  <c r="I22" s="1"/>
  <c r="H13"/>
  <c r="H20"/>
  <c r="H19"/>
  <c r="H18"/>
  <c r="H17"/>
  <c r="H16"/>
  <c r="H15"/>
  <c r="H14"/>
  <c r="H11"/>
  <c r="H10"/>
  <c r="H9"/>
  <c r="H8"/>
  <c r="H7"/>
  <c r="H6"/>
  <c r="H5"/>
  <c r="H4"/>
  <c r="E34"/>
  <c r="I34" s="1"/>
  <c r="E33"/>
  <c r="I33" s="1"/>
  <c r="E32"/>
  <c r="I32" s="1"/>
  <c r="E31"/>
  <c r="I31" s="1"/>
  <c r="E30"/>
  <c r="I30" s="1"/>
  <c r="E29"/>
  <c r="I29" s="1"/>
  <c r="E28"/>
  <c r="I28" s="1"/>
  <c r="E27"/>
  <c r="I27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E11"/>
  <c r="I11" s="1"/>
  <c r="E10"/>
  <c r="I10" s="1"/>
  <c r="E9"/>
  <c r="I9" s="1"/>
  <c r="E8"/>
  <c r="I8" s="1"/>
  <c r="E7"/>
  <c r="I7" s="1"/>
  <c r="E6"/>
  <c r="I6" s="1"/>
  <c r="E5"/>
  <c r="I5" s="1"/>
  <c r="E4"/>
  <c r="I4" s="1"/>
  <c r="O2" i="4" l="1"/>
  <c r="M7"/>
  <c r="O4"/>
  <c r="M8" l="1"/>
  <c r="O5"/>
  <c r="O6"/>
  <c r="O7" l="1"/>
  <c r="M9"/>
  <c r="M10" l="1"/>
  <c r="O8"/>
  <c r="O9" l="1"/>
  <c r="M11"/>
  <c r="M12" l="1"/>
  <c r="O10"/>
  <c r="O11" l="1"/>
  <c r="M13"/>
  <c r="O12" l="1"/>
  <c r="M14"/>
  <c r="O13" l="1"/>
  <c r="M15"/>
  <c r="O14" l="1"/>
  <c r="M16"/>
  <c r="O15" l="1"/>
  <c r="M17"/>
  <c r="M18" l="1"/>
  <c r="O16"/>
  <c r="O17" l="1"/>
  <c r="M19"/>
  <c r="O18" l="1"/>
  <c r="M20"/>
  <c r="O19" l="1"/>
  <c r="M21"/>
  <c r="O20" l="1"/>
  <c r="M22"/>
  <c r="O21" l="1"/>
  <c r="M23"/>
  <c r="M24" l="1"/>
  <c r="O22"/>
  <c r="O23" l="1"/>
  <c r="M25"/>
  <c r="M26" l="1"/>
  <c r="O24"/>
  <c r="O25" l="1"/>
  <c r="M27"/>
  <c r="O26" l="1"/>
  <c r="M28"/>
  <c r="O27" l="1"/>
  <c r="M29"/>
  <c r="M30" l="1"/>
  <c r="O28"/>
  <c r="O29" l="1"/>
  <c r="M31"/>
  <c r="M32" l="1"/>
  <c r="O30"/>
  <c r="O31" l="1"/>
  <c r="M33"/>
  <c r="O32" l="1"/>
  <c r="M34"/>
  <c r="O33" l="1"/>
  <c r="M35"/>
  <c r="O34" l="1"/>
  <c r="M36"/>
  <c r="O35" l="1"/>
  <c r="M37"/>
  <c r="O36" l="1"/>
  <c r="M38"/>
  <c r="O37" l="1"/>
  <c r="M39"/>
  <c r="O38" l="1"/>
  <c r="M40"/>
  <c r="O39" l="1"/>
  <c r="M41"/>
  <c r="O40" l="1"/>
  <c r="M42"/>
  <c r="O41" l="1"/>
  <c r="M43"/>
  <c r="O42" l="1"/>
  <c r="M44"/>
  <c r="O43" l="1"/>
  <c r="M45"/>
  <c r="O44" l="1"/>
  <c r="M46"/>
  <c r="O45" l="1"/>
  <c r="M47"/>
  <c r="M48" l="1"/>
  <c r="O46"/>
  <c r="O47" l="1"/>
  <c r="M49"/>
  <c r="O48" l="1"/>
  <c r="M50"/>
  <c r="O49" l="1"/>
  <c r="M51"/>
  <c r="O50" l="1"/>
  <c r="M52"/>
  <c r="O51" l="1"/>
  <c r="O52" l="1"/>
</calcChain>
</file>

<file path=xl/comments1.xml><?xml version="1.0" encoding="utf-8"?>
<comments xmlns="http://schemas.openxmlformats.org/spreadsheetml/2006/main">
  <authors>
    <author>kschischenk.h</author>
  </authors>
  <commentList>
    <comment ref="Z1" authorId="0">
      <text>
        <r>
          <rPr>
            <b/>
            <sz val="9"/>
            <color indexed="81"/>
            <rFont val="Tahoma"/>
            <family val="2"/>
          </rPr>
          <t>Hier können Sie den relevanten Wartungsfaktor = LSF * LLMF &gt; X individuell eingeben.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9"/>
            <color indexed="81"/>
            <rFont val="Tahoma"/>
            <family val="2"/>
          </rPr>
          <t>LSF * LLMF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<sst xmlns="http://schemas.openxmlformats.org/spreadsheetml/2006/main" count="302" uniqueCount="146">
  <si>
    <t>LBS</t>
  </si>
  <si>
    <t>Bezeichnung</t>
  </si>
  <si>
    <t>HST</t>
  </si>
  <si>
    <t>Natriumdampf- Hochdrucklampe</t>
  </si>
  <si>
    <t>Bauform</t>
  </si>
  <si>
    <t>LLMF/ LSF</t>
  </si>
  <si>
    <t>0,92/ 0,99</t>
  </si>
  <si>
    <t>0,90/ 0,98</t>
  </si>
  <si>
    <t>0,87/ 0,97</t>
  </si>
  <si>
    <t>0,86/ 0,97</t>
  </si>
  <si>
    <t>0,84/ 0,96</t>
  </si>
  <si>
    <t>0,83/ 0,95</t>
  </si>
  <si>
    <t xml:space="preserve"> 0,92/ 0,99</t>
  </si>
  <si>
    <t>0,91/0,98</t>
  </si>
  <si>
    <t>0,89/ 0,98</t>
  </si>
  <si>
    <t>0,89/ 0,97</t>
  </si>
  <si>
    <t>0,88/ 0,96</t>
  </si>
  <si>
    <t>EVG Effizienz [%]</t>
  </si>
  <si>
    <t>0,94/0,99</t>
  </si>
  <si>
    <t>0,94/ 0,99</t>
  </si>
  <si>
    <t>0,92/ 0,98</t>
  </si>
  <si>
    <t>0,88/ 0,97</t>
  </si>
  <si>
    <t>0,87/ 0,96</t>
  </si>
  <si>
    <t>0,86/ 0,96</t>
  </si>
  <si>
    <t>0,98/ 0,99</t>
  </si>
  <si>
    <t>0,97/ 0,99</t>
  </si>
  <si>
    <t>0,96/0,98</t>
  </si>
  <si>
    <t>0,95/ 0,98</t>
  </si>
  <si>
    <t>0,94/ 0,97</t>
  </si>
  <si>
    <t>0,94/ 0,96</t>
  </si>
  <si>
    <t>HSE</t>
  </si>
  <si>
    <t>Systemlicht- ausbeute [lm/W]</t>
  </si>
  <si>
    <t>0,91/ 0,99</t>
  </si>
  <si>
    <t>0,92/0,99</t>
  </si>
  <si>
    <t>0,91/ 0,98</t>
  </si>
  <si>
    <t>0,96/ 0,98</t>
  </si>
  <si>
    <t>0,95/  0,98</t>
  </si>
  <si>
    <t>0,88/ 0,98</t>
  </si>
  <si>
    <t>0,79/ 0,85</t>
  </si>
  <si>
    <t>0,90/ 0,99</t>
  </si>
  <si>
    <t>0,89/ 0,99</t>
  </si>
  <si>
    <t>0,87/ 0,99</t>
  </si>
  <si>
    <t>0,84/ 0,90</t>
  </si>
  <si>
    <t>0,82/ 0,63</t>
  </si>
  <si>
    <t>0,88/ 0,99</t>
  </si>
  <si>
    <t>0,86/ 0,99</t>
  </si>
  <si>
    <t>0,85/ 0,99</t>
  </si>
  <si>
    <t>0,83/ 0,99</t>
  </si>
  <si>
    <t>0,82/ 0,97</t>
  </si>
  <si>
    <t>0,80/ 0,90</t>
  </si>
  <si>
    <t>0,78/ 0,63</t>
  </si>
  <si>
    <t>0,93/ 0,99</t>
  </si>
  <si>
    <t>0,85/ 0,90</t>
  </si>
  <si>
    <t>0,84/ 0,78</t>
  </si>
  <si>
    <t>0,83/ 0,50</t>
  </si>
  <si>
    <t>0,96/ 0,99</t>
  </si>
  <si>
    <t>0,95/ 0,99</t>
  </si>
  <si>
    <t>0,81/ 0,74</t>
  </si>
  <si>
    <t>0,78/ 0,50</t>
  </si>
  <si>
    <t>0,88/0,97</t>
  </si>
  <si>
    <t>0,85/ 0,97</t>
  </si>
  <si>
    <t xml:space="preserve">0,83/ 0,95 </t>
  </si>
  <si>
    <t>0,75/ 0,78</t>
  </si>
  <si>
    <t>Metalldampflampe</t>
  </si>
  <si>
    <t>35 (*)</t>
  </si>
  <si>
    <t>(*) Sockel G12</t>
  </si>
  <si>
    <t>HIT</t>
  </si>
  <si>
    <t>HIE</t>
  </si>
  <si>
    <t>0,86/0,99</t>
  </si>
  <si>
    <t>0,82/ 0,98</t>
  </si>
  <si>
    <t>0,78/ 0,97</t>
  </si>
  <si>
    <t>0,75/ 0,96</t>
  </si>
  <si>
    <t>Keramische Metallhalogen- dampflampen (Cosmopolis)</t>
  </si>
  <si>
    <t>0,73/ 0,80</t>
  </si>
  <si>
    <t>0,83/0,95</t>
  </si>
  <si>
    <t>0,90/0,98</t>
  </si>
  <si>
    <t>0,89/0,97</t>
  </si>
  <si>
    <t>0,85/0,97</t>
  </si>
  <si>
    <t>0,84/0,95</t>
  </si>
  <si>
    <t>0,75/0,78</t>
  </si>
  <si>
    <t>0,93/0,99</t>
  </si>
  <si>
    <t>0,90/0,99</t>
  </si>
  <si>
    <t>0,88/0,98</t>
  </si>
  <si>
    <t>0,84/0,97</t>
  </si>
  <si>
    <t>Röhrenform (matt)</t>
  </si>
  <si>
    <t>Röhrenform (klar)</t>
  </si>
  <si>
    <t>Ellipsoidform (matt)</t>
  </si>
  <si>
    <t>0,88/0,99</t>
  </si>
  <si>
    <t>0,84/0,99</t>
  </si>
  <si>
    <t>0,81/0,99</t>
  </si>
  <si>
    <t>0,80/0,99</t>
  </si>
  <si>
    <t>0,81/0,81</t>
  </si>
  <si>
    <t>0,80/0,50</t>
  </si>
  <si>
    <t>Lampen- leistung [W]</t>
  </si>
  <si>
    <t>System- leistung [W]</t>
  </si>
  <si>
    <t>Licht- strom [lm]</t>
  </si>
  <si>
    <t>TC-LEL</t>
  </si>
  <si>
    <t>Bemessungs-lichtausbeute KVG [lm/W]</t>
  </si>
  <si>
    <t>L80B10</t>
  </si>
  <si>
    <t>L80B50</t>
  </si>
  <si>
    <t>L70B10</t>
  </si>
  <si>
    <t>LED L80B10 bei 50.000 h</t>
  </si>
  <si>
    <t>1,00/1,00</t>
  </si>
  <si>
    <t>0,99/1,00</t>
  </si>
  <si>
    <t>0,97/1,00</t>
  </si>
  <si>
    <t>0,96/1,00</t>
  </si>
  <si>
    <t>0,94/1,00</t>
  </si>
  <si>
    <t>0,93/1,00</t>
  </si>
  <si>
    <t>0,91/1,00</t>
  </si>
  <si>
    <t>0,90/1,00</t>
  </si>
  <si>
    <t>0,88/1,00</t>
  </si>
  <si>
    <t>0,87/1,00</t>
  </si>
  <si>
    <t>0,85/1,00</t>
  </si>
  <si>
    <t>LED L70B10 bei 50.000 h</t>
  </si>
  <si>
    <t>0,95/1,00</t>
  </si>
  <si>
    <t>0,92/1,00</t>
  </si>
  <si>
    <t>0,84/1,00</t>
  </si>
  <si>
    <t>0,82/1,00</t>
  </si>
  <si>
    <t>0,79/1,00</t>
  </si>
  <si>
    <t>0,77/1,00</t>
  </si>
  <si>
    <t>0,74/1,00</t>
  </si>
  <si>
    <t>0,98/ 1,00</t>
  </si>
  <si>
    <t>0,90/0,90</t>
  </si>
  <si>
    <t>0,97/ 1,00</t>
  </si>
  <si>
    <t>0,94/ 1,00</t>
  </si>
  <si>
    <t>0,92/ 1,00</t>
  </si>
  <si>
    <t>0,90/ 1,00</t>
  </si>
  <si>
    <t>0,90/0,97</t>
  </si>
  <si>
    <t>Lichtausbeute</t>
  </si>
  <si>
    <t>++</t>
  </si>
  <si>
    <t>o</t>
  </si>
  <si>
    <t>+</t>
  </si>
  <si>
    <t>Lebensdauer</t>
  </si>
  <si>
    <t>Temperatur- abhängigkeit</t>
  </si>
  <si>
    <t>!</t>
  </si>
  <si>
    <t>Farbwiedergabe</t>
  </si>
  <si>
    <t>-</t>
  </si>
  <si>
    <t>Regelbarkeit</t>
  </si>
  <si>
    <t>Vorgabe Lampenwartungsfaktor &gt;</t>
  </si>
  <si>
    <t>Übersicht geeigneter Leuchtmittel bei Vorgabe Lampenwartungsfaktor = LLMF * LSF</t>
  </si>
  <si>
    <t>Kompaktleuchtstofflampe langlebig</t>
  </si>
  <si>
    <t>Kompaktleuchtstofflampe für Außeneinsatz</t>
  </si>
  <si>
    <t>Bezeichung</t>
  </si>
  <si>
    <t>~</t>
  </si>
  <si>
    <t>Lampenlicht- ausbeute [lm/W]</t>
  </si>
  <si>
    <t>Kompaktleuchtstofflampe spezial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</si>
</sst>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2" borderId="1" xfId="0" applyFill="1" applyBorder="1"/>
    <xf numFmtId="3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3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/>
    <xf numFmtId="3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8" xfId="0" applyBorder="1"/>
    <xf numFmtId="3" fontId="0" fillId="0" borderId="2" xfId="0" applyNumberFormat="1" applyBorder="1" applyAlignment="1">
      <alignment vertical="center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right"/>
    </xf>
    <xf numFmtId="3" fontId="0" fillId="0" borderId="1" xfId="0" applyNumberFormat="1" applyBorder="1" applyAlignment="1">
      <alignment vertical="center"/>
    </xf>
    <xf numFmtId="0" fontId="0" fillId="0" borderId="14" xfId="0" applyBorder="1"/>
    <xf numFmtId="3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10" xfId="0" applyFill="1" applyBorder="1"/>
    <xf numFmtId="0" fontId="0" fillId="5" borderId="5" xfId="0" applyFill="1" applyBorder="1"/>
    <xf numFmtId="0" fontId="0" fillId="5" borderId="11" xfId="0" applyFill="1" applyBorder="1"/>
    <xf numFmtId="2" fontId="0" fillId="6" borderId="13" xfId="0" applyNumberForma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4" borderId="2" xfId="0" quotePrefix="1" applyFont="1" applyFill="1" applyBorder="1" applyAlignment="1">
      <alignment horizontal="center" vertical="center" wrapText="1"/>
    </xf>
    <xf numFmtId="0" fontId="4" fillId="5" borderId="2" xfId="0" quotePrefix="1" applyFont="1" applyFill="1" applyBorder="1" applyAlignment="1">
      <alignment horizontal="center" vertical="center"/>
    </xf>
    <xf numFmtId="0" fontId="4" fillId="5" borderId="4" xfId="0" quotePrefix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2" xfId="0" quotePrefix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0" fillId="0" borderId="2" xfId="0" applyBorder="1" applyAlignment="1">
      <alignment horizontal="center"/>
    </xf>
  </cellXfs>
  <cellStyles count="1"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xVal>
            <c:numRef>
              <c:f>Tabelle2!$C$2:$D$2</c:f>
              <c:numCache>
                <c:formatCode>General</c:formatCode>
                <c:ptCount val="2"/>
                <c:pt idx="0">
                  <c:v>0</c:v>
                </c:pt>
                <c:pt idx="1">
                  <c:v>50000</c:v>
                </c:pt>
              </c:numCache>
            </c:numRef>
          </c:xVal>
          <c:yVal>
            <c:numRef>
              <c:f>Tabelle2!$C$3:$D$3</c:f>
              <c:numCache>
                <c:formatCode>General</c:formatCode>
                <c:ptCount val="2"/>
                <c:pt idx="0">
                  <c:v>1</c:v>
                </c:pt>
                <c:pt idx="1">
                  <c:v>0.8</c:v>
                </c:pt>
              </c:numCache>
            </c:numRef>
          </c:yVal>
        </c:ser>
        <c:axId val="98976128"/>
        <c:axId val="98992128"/>
      </c:scatterChart>
      <c:valAx>
        <c:axId val="98976128"/>
        <c:scaling>
          <c:orientation val="minMax"/>
        </c:scaling>
        <c:axPos val="b"/>
        <c:numFmt formatCode="General" sourceLinked="1"/>
        <c:tickLblPos val="nextTo"/>
        <c:crossAx val="98992128"/>
        <c:crosses val="autoZero"/>
        <c:crossBetween val="midCat"/>
      </c:valAx>
      <c:valAx>
        <c:axId val="98992128"/>
        <c:scaling>
          <c:orientation val="minMax"/>
        </c:scaling>
        <c:axPos val="l"/>
        <c:majorGridlines/>
        <c:numFmt formatCode="General" sourceLinked="1"/>
        <c:tickLblPos val="nextTo"/>
        <c:crossAx val="989761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xVal>
            <c:numRef>
              <c:f>Tabelle3!$C$2:$D$2</c:f>
              <c:numCache>
                <c:formatCode>General</c:formatCode>
                <c:ptCount val="2"/>
                <c:pt idx="0">
                  <c:v>0</c:v>
                </c:pt>
                <c:pt idx="1">
                  <c:v>50000</c:v>
                </c:pt>
              </c:numCache>
            </c:numRef>
          </c:xVal>
          <c:yVal>
            <c:numRef>
              <c:f>Tabelle3!$C$3:$D$3</c:f>
              <c:numCache>
                <c:formatCode>General</c:formatCode>
                <c:ptCount val="2"/>
                <c:pt idx="0">
                  <c:v>1</c:v>
                </c:pt>
                <c:pt idx="1">
                  <c:v>0.7</c:v>
                </c:pt>
              </c:numCache>
            </c:numRef>
          </c:yVal>
        </c:ser>
        <c:axId val="113556096"/>
        <c:axId val="121512320"/>
      </c:scatterChart>
      <c:valAx>
        <c:axId val="113556096"/>
        <c:scaling>
          <c:orientation val="minMax"/>
        </c:scaling>
        <c:axPos val="b"/>
        <c:numFmt formatCode="General" sourceLinked="1"/>
        <c:tickLblPos val="nextTo"/>
        <c:crossAx val="121512320"/>
        <c:crosses val="autoZero"/>
        <c:crossBetween val="midCat"/>
      </c:valAx>
      <c:valAx>
        <c:axId val="121512320"/>
        <c:scaling>
          <c:orientation val="minMax"/>
        </c:scaling>
        <c:axPos val="l"/>
        <c:majorGridlines/>
        <c:numFmt formatCode="General" sourceLinked="1"/>
        <c:tickLblPos val="nextTo"/>
        <c:crossAx val="1135560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12</xdr:row>
      <xdr:rowOff>47625</xdr:rowOff>
    </xdr:from>
    <xdr:to>
      <xdr:col>10</xdr:col>
      <xdr:colOff>666750</xdr:colOff>
      <xdr:row>26</xdr:row>
      <xdr:rowOff>123825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12</xdr:row>
      <xdr:rowOff>47625</xdr:rowOff>
    </xdr:from>
    <xdr:to>
      <xdr:col>10</xdr:col>
      <xdr:colOff>666750</xdr:colOff>
      <xdr:row>26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tabSelected="1" zoomScale="70" zoomScaleNormal="7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V2" sqref="V2:AF2"/>
    </sheetView>
  </sheetViews>
  <sheetFormatPr baseColWidth="10" defaultRowHeight="14.4"/>
  <cols>
    <col min="1" max="1" width="7.6640625" customWidth="1"/>
    <col min="2" max="2" width="24" customWidth="1"/>
    <col min="3" max="3" width="19.109375" customWidth="1"/>
    <col min="4" max="5" width="12.44140625" customWidth="1"/>
    <col min="6" max="6" width="10.88671875" customWidth="1"/>
    <col min="7" max="7" width="13.5546875" hidden="1" customWidth="1"/>
    <col min="8" max="8" width="13.5546875" customWidth="1"/>
    <col min="9" max="9" width="12.88671875" customWidth="1"/>
    <col min="10" max="10" width="15.88671875" hidden="1" customWidth="1"/>
    <col min="11" max="21" width="9.88671875" customWidth="1"/>
    <col min="22" max="25" width="8.6640625" hidden="1" customWidth="1"/>
    <col min="26" max="30" width="8.6640625" customWidth="1"/>
    <col min="31" max="32" width="8.33203125" customWidth="1"/>
    <col min="33" max="33" width="6.44140625" customWidth="1"/>
    <col min="34" max="34" width="6.109375" customWidth="1"/>
    <col min="35" max="35" width="6.33203125" customWidth="1"/>
    <col min="36" max="37" width="6.5546875" customWidth="1"/>
  </cols>
  <sheetData>
    <row r="1" spans="1:37" ht="25.2" customHeight="1" thickBot="1">
      <c r="A1" s="26"/>
      <c r="B1" s="26"/>
      <c r="C1" s="26"/>
      <c r="D1" s="26"/>
      <c r="E1" s="26"/>
      <c r="F1" s="26"/>
      <c r="G1" s="26"/>
      <c r="H1" s="26"/>
      <c r="I1" s="17"/>
      <c r="J1" s="18"/>
      <c r="K1" s="17"/>
      <c r="L1" s="18"/>
      <c r="M1" s="18"/>
      <c r="N1" s="18"/>
      <c r="O1" s="18"/>
      <c r="P1" s="18"/>
      <c r="Q1" s="18"/>
      <c r="R1" s="18"/>
      <c r="S1" s="18"/>
      <c r="T1" s="18"/>
      <c r="U1" s="23"/>
      <c r="V1" s="31"/>
      <c r="W1" s="32"/>
      <c r="X1" s="32"/>
      <c r="Y1" s="33" t="s">
        <v>138</v>
      </c>
      <c r="Z1" s="43">
        <v>0.85</v>
      </c>
      <c r="AA1" s="32"/>
      <c r="AB1" s="32"/>
      <c r="AC1" s="32"/>
      <c r="AD1" s="32"/>
      <c r="AE1" s="32"/>
      <c r="AF1" s="35"/>
      <c r="AG1" s="70" t="s">
        <v>128</v>
      </c>
      <c r="AH1" s="70" t="s">
        <v>132</v>
      </c>
      <c r="AI1" s="78" t="s">
        <v>133</v>
      </c>
      <c r="AJ1" s="70" t="s">
        <v>135</v>
      </c>
      <c r="AK1" s="70" t="s">
        <v>137</v>
      </c>
    </row>
    <row r="2" spans="1:37" ht="15" customHeight="1" thickBot="1">
      <c r="A2" s="27"/>
      <c r="B2" s="27"/>
      <c r="C2" s="27"/>
      <c r="D2" s="27"/>
      <c r="E2" s="27"/>
      <c r="F2" s="27"/>
      <c r="G2" s="27"/>
      <c r="H2" s="27"/>
      <c r="I2" s="19"/>
      <c r="J2" s="20"/>
      <c r="K2" s="73" t="s">
        <v>5</v>
      </c>
      <c r="L2" s="74"/>
      <c r="M2" s="74"/>
      <c r="N2" s="74"/>
      <c r="O2" s="74"/>
      <c r="P2" s="74"/>
      <c r="Q2" s="74"/>
      <c r="R2" s="74"/>
      <c r="S2" s="74"/>
      <c r="T2" s="74"/>
      <c r="U2" s="75"/>
      <c r="V2" s="73" t="s">
        <v>139</v>
      </c>
      <c r="W2" s="74"/>
      <c r="X2" s="74"/>
      <c r="Y2" s="74"/>
      <c r="Z2" s="74"/>
      <c r="AA2" s="74"/>
      <c r="AB2" s="74"/>
      <c r="AC2" s="74"/>
      <c r="AD2" s="74"/>
      <c r="AE2" s="74"/>
      <c r="AF2" s="75"/>
      <c r="AG2" s="71"/>
      <c r="AH2" s="71"/>
      <c r="AI2" s="79"/>
      <c r="AJ2" s="71"/>
      <c r="AK2" s="71"/>
    </row>
    <row r="3" spans="1:37" s="22" customFormat="1" ht="49.5" customHeight="1" thickBot="1">
      <c r="A3" s="28" t="s">
        <v>0</v>
      </c>
      <c r="B3" s="28" t="s">
        <v>1</v>
      </c>
      <c r="C3" s="28" t="s">
        <v>4</v>
      </c>
      <c r="D3" s="29" t="s">
        <v>93</v>
      </c>
      <c r="E3" s="29" t="s">
        <v>94</v>
      </c>
      <c r="F3" s="29" t="s">
        <v>95</v>
      </c>
      <c r="G3" s="29" t="s">
        <v>97</v>
      </c>
      <c r="H3" s="29" t="s">
        <v>144</v>
      </c>
      <c r="I3" s="30" t="s">
        <v>31</v>
      </c>
      <c r="J3" s="21" t="s">
        <v>17</v>
      </c>
      <c r="K3" s="24">
        <v>2000</v>
      </c>
      <c r="L3" s="24">
        <v>4000</v>
      </c>
      <c r="M3" s="24">
        <v>6000</v>
      </c>
      <c r="N3" s="24">
        <v>8000</v>
      </c>
      <c r="O3" s="24">
        <v>12000</v>
      </c>
      <c r="P3" s="24">
        <v>16000</v>
      </c>
      <c r="Q3" s="24">
        <v>20000</v>
      </c>
      <c r="R3" s="24">
        <v>24000</v>
      </c>
      <c r="S3" s="24">
        <v>30000</v>
      </c>
      <c r="T3" s="24">
        <v>40000</v>
      </c>
      <c r="U3" s="24">
        <v>48000</v>
      </c>
      <c r="V3" s="34">
        <v>2000</v>
      </c>
      <c r="W3" s="34">
        <v>4000</v>
      </c>
      <c r="X3" s="34">
        <v>6000</v>
      </c>
      <c r="Y3" s="34">
        <v>8000</v>
      </c>
      <c r="Z3" s="34">
        <v>12000</v>
      </c>
      <c r="AA3" s="34">
        <v>16000</v>
      </c>
      <c r="AB3" s="34">
        <v>20000</v>
      </c>
      <c r="AC3" s="34">
        <v>24000</v>
      </c>
      <c r="AD3" s="34">
        <v>30000</v>
      </c>
      <c r="AE3" s="34">
        <v>40000</v>
      </c>
      <c r="AF3" s="34">
        <v>48000</v>
      </c>
      <c r="AG3" s="72"/>
      <c r="AH3" s="72"/>
      <c r="AI3" s="80"/>
      <c r="AJ3" s="72"/>
      <c r="AK3" s="72"/>
    </row>
    <row r="4" spans="1:37" s="3" customFormat="1" ht="15" customHeight="1" thickBot="1">
      <c r="A4" s="54" t="s">
        <v>2</v>
      </c>
      <c r="B4" s="54" t="s">
        <v>3</v>
      </c>
      <c r="C4" s="54" t="s">
        <v>85</v>
      </c>
      <c r="D4" s="3">
        <v>50</v>
      </c>
      <c r="E4" s="4">
        <f>F4/G4/J4*100</f>
        <v>56.980056980056979</v>
      </c>
      <c r="F4" s="4">
        <v>4200</v>
      </c>
      <c r="G4" s="4">
        <v>81</v>
      </c>
      <c r="H4" s="4">
        <f>F4/D4</f>
        <v>84</v>
      </c>
      <c r="I4" s="4">
        <f>F4/E4</f>
        <v>73.710000000000008</v>
      </c>
      <c r="J4" s="3">
        <v>91</v>
      </c>
      <c r="K4" s="5" t="s">
        <v>12</v>
      </c>
      <c r="L4" s="5" t="s">
        <v>7</v>
      </c>
      <c r="M4" s="5" t="s">
        <v>14</v>
      </c>
      <c r="N4" s="5" t="s">
        <v>8</v>
      </c>
      <c r="O4" s="5" t="s">
        <v>9</v>
      </c>
      <c r="P4" s="5" t="s">
        <v>10</v>
      </c>
      <c r="Q4" s="5" t="s">
        <v>11</v>
      </c>
      <c r="V4" s="3">
        <f>VALUE(LEFT(K4,FIND("/",K4,1)-1))*VALUE(RIGHT(K4,FIND("/",K4,1)-1))</f>
        <v>0.91080000000000005</v>
      </c>
      <c r="W4" s="3">
        <f t="shared" ref="W4:W11" si="0">VALUE(LEFT(L4,FIND("/",L4,1)-1))*VALUE(RIGHT(L4,FIND("/",L4,1)-1))</f>
        <v>0.88200000000000001</v>
      </c>
      <c r="X4" s="3">
        <f t="shared" ref="X4:X11" si="1">VALUE(LEFT(M4,FIND("/",M4,1)-1))*VALUE(RIGHT(M4,FIND("/",M4,1)-1))</f>
        <v>0.87219999999999998</v>
      </c>
      <c r="Y4" s="3">
        <f t="shared" ref="Y4:Y11" si="2">VALUE(LEFT(N4,FIND("/",N4,1)-1))*VALUE(RIGHT(N4,FIND("/",N4,1)-1))</f>
        <v>0.84389999999999998</v>
      </c>
      <c r="Z4" s="3">
        <f t="shared" ref="Z4:Z11" si="3">VALUE(LEFT(O4,FIND("/",O4,1)-1))*VALUE(RIGHT(O4,FIND("/",O4,1)-1))</f>
        <v>0.83419999999999994</v>
      </c>
      <c r="AA4" s="3">
        <f t="shared" ref="AA4:AA11" si="4">VALUE(LEFT(P4,FIND("/",P4,1)-1))*VALUE(RIGHT(P4,FIND("/",P4,1)-1))</f>
        <v>0.80639999999999989</v>
      </c>
      <c r="AB4" s="3">
        <f t="shared" ref="AB4:AB11" si="5">VALUE(LEFT(Q4,FIND("/",Q4,1)-1))*VALUE(RIGHT(Q4,FIND("/",Q4,1)-1))</f>
        <v>0.78849999999999998</v>
      </c>
      <c r="AG4" s="60" t="s">
        <v>129</v>
      </c>
      <c r="AH4" s="60" t="s">
        <v>129</v>
      </c>
      <c r="AI4" s="66" t="s">
        <v>143</v>
      </c>
      <c r="AJ4" s="66" t="s">
        <v>136</v>
      </c>
      <c r="AK4" s="66" t="s">
        <v>130</v>
      </c>
    </row>
    <row r="5" spans="1:37" s="3" customFormat="1" ht="15" thickBot="1">
      <c r="A5" s="54"/>
      <c r="B5" s="54"/>
      <c r="C5" s="54"/>
      <c r="D5" s="3">
        <v>70</v>
      </c>
      <c r="E5" s="4">
        <f>F5/G5/J5*100</f>
        <v>77.986529599432828</v>
      </c>
      <c r="F5" s="4">
        <v>6600</v>
      </c>
      <c r="G5" s="4">
        <v>93</v>
      </c>
      <c r="H5" s="4">
        <f t="shared" ref="H5:H11" si="6">F5/D5</f>
        <v>94.285714285714292</v>
      </c>
      <c r="I5" s="4">
        <f t="shared" ref="I5:I20" si="7">F5/E5</f>
        <v>84.63</v>
      </c>
      <c r="J5" s="3">
        <v>91</v>
      </c>
      <c r="K5" s="5" t="s">
        <v>6</v>
      </c>
      <c r="L5" s="5" t="s">
        <v>13</v>
      </c>
      <c r="M5" s="5" t="s">
        <v>7</v>
      </c>
      <c r="N5" s="5" t="s">
        <v>15</v>
      </c>
      <c r="O5" s="5" t="s">
        <v>15</v>
      </c>
      <c r="P5" s="5" t="s">
        <v>16</v>
      </c>
      <c r="Q5" s="5" t="s">
        <v>16</v>
      </c>
      <c r="V5" s="3">
        <f t="shared" ref="V5:V11" si="8">VALUE(LEFT(K5,FIND("/",K5,1)-1))*VALUE(RIGHT(K5,FIND("/",K5,1)-1))</f>
        <v>0.91080000000000005</v>
      </c>
      <c r="W5" s="3">
        <f t="shared" si="0"/>
        <v>0.89180000000000004</v>
      </c>
      <c r="X5" s="3">
        <f t="shared" si="1"/>
        <v>0.88200000000000001</v>
      </c>
      <c r="Y5" s="3">
        <f t="shared" si="2"/>
        <v>0.86329999999999996</v>
      </c>
      <c r="Z5" s="3">
        <f t="shared" si="3"/>
        <v>0.86329999999999996</v>
      </c>
      <c r="AA5" s="3">
        <f t="shared" si="4"/>
        <v>0.8448</v>
      </c>
      <c r="AB5" s="3">
        <f t="shared" si="5"/>
        <v>0.8448</v>
      </c>
      <c r="AG5" s="61"/>
      <c r="AH5" s="61"/>
      <c r="AI5" s="61"/>
      <c r="AJ5" s="61"/>
      <c r="AK5" s="61"/>
    </row>
    <row r="6" spans="1:37" s="3" customFormat="1" ht="15" thickBot="1">
      <c r="A6" s="54"/>
      <c r="B6" s="54"/>
      <c r="C6" s="54"/>
      <c r="D6" s="3">
        <v>100</v>
      </c>
      <c r="E6" s="4">
        <f>F6/G6/J6*100</f>
        <v>109.8901098901099</v>
      </c>
      <c r="F6" s="4">
        <v>10700</v>
      </c>
      <c r="G6" s="4">
        <v>107</v>
      </c>
      <c r="H6" s="4">
        <f t="shared" si="6"/>
        <v>107</v>
      </c>
      <c r="I6" s="4">
        <f t="shared" si="7"/>
        <v>97.36999999999999</v>
      </c>
      <c r="J6" s="3">
        <v>91</v>
      </c>
      <c r="K6" s="5" t="s">
        <v>19</v>
      </c>
      <c r="L6" s="5" t="s">
        <v>20</v>
      </c>
      <c r="M6" s="5" t="s">
        <v>7</v>
      </c>
      <c r="N6" s="5" t="s">
        <v>15</v>
      </c>
      <c r="O6" s="5" t="s">
        <v>21</v>
      </c>
      <c r="P6" s="5" t="s">
        <v>22</v>
      </c>
      <c r="Q6" s="5" t="s">
        <v>23</v>
      </c>
      <c r="V6" s="3">
        <f t="shared" si="8"/>
        <v>0.93059999999999998</v>
      </c>
      <c r="W6" s="3">
        <f t="shared" si="0"/>
        <v>0.90160000000000007</v>
      </c>
      <c r="X6" s="3">
        <f t="shared" si="1"/>
        <v>0.88200000000000001</v>
      </c>
      <c r="Y6" s="3">
        <f t="shared" si="2"/>
        <v>0.86329999999999996</v>
      </c>
      <c r="Z6" s="3">
        <f t="shared" si="3"/>
        <v>0.85360000000000003</v>
      </c>
      <c r="AA6" s="3">
        <f t="shared" si="4"/>
        <v>0.83519999999999994</v>
      </c>
      <c r="AB6" s="3">
        <f t="shared" si="5"/>
        <v>0.8256</v>
      </c>
      <c r="AG6" s="61"/>
      <c r="AH6" s="61"/>
      <c r="AI6" s="61"/>
      <c r="AJ6" s="61"/>
      <c r="AK6" s="61"/>
    </row>
    <row r="7" spans="1:37" s="3" customFormat="1" ht="15" thickBot="1">
      <c r="A7" s="54"/>
      <c r="B7" s="54"/>
      <c r="C7" s="54"/>
      <c r="D7" s="3">
        <v>150</v>
      </c>
      <c r="E7" s="4">
        <f>F7/G7/J7*100</f>
        <v>167.22408026755852</v>
      </c>
      <c r="F7" s="4">
        <v>17500</v>
      </c>
      <c r="G7" s="4">
        <v>115</v>
      </c>
      <c r="H7" s="4">
        <f t="shared" si="6"/>
        <v>116.66666666666667</v>
      </c>
      <c r="I7" s="4">
        <f t="shared" si="7"/>
        <v>104.65</v>
      </c>
      <c r="J7" s="3">
        <v>91</v>
      </c>
      <c r="K7" s="5" t="s">
        <v>24</v>
      </c>
      <c r="L7" s="5" t="s">
        <v>25</v>
      </c>
      <c r="M7" s="5" t="s">
        <v>26</v>
      </c>
      <c r="N7" s="5" t="s">
        <v>27</v>
      </c>
      <c r="O7" s="5" t="s">
        <v>28</v>
      </c>
      <c r="P7" s="5" t="s">
        <v>29</v>
      </c>
      <c r="Q7" s="5" t="s">
        <v>29</v>
      </c>
      <c r="V7" s="3">
        <f t="shared" si="8"/>
        <v>0.97019999999999995</v>
      </c>
      <c r="W7" s="3">
        <f t="shared" si="0"/>
        <v>0.96029999999999993</v>
      </c>
      <c r="X7" s="3">
        <f t="shared" si="1"/>
        <v>0.94079999999999997</v>
      </c>
      <c r="Y7" s="3">
        <f t="shared" si="2"/>
        <v>0.93099999999999994</v>
      </c>
      <c r="Z7" s="3">
        <f t="shared" si="3"/>
        <v>0.91179999999999994</v>
      </c>
      <c r="AA7" s="3">
        <f t="shared" si="4"/>
        <v>0.90239999999999987</v>
      </c>
      <c r="AB7" s="3">
        <f t="shared" si="5"/>
        <v>0.90239999999999987</v>
      </c>
      <c r="AG7" s="61"/>
      <c r="AH7" s="61"/>
      <c r="AI7" s="61"/>
      <c r="AJ7" s="61"/>
      <c r="AK7" s="61"/>
    </row>
    <row r="8" spans="1:37" s="3" customFormat="1" ht="15" thickBot="1">
      <c r="A8" s="54" t="s">
        <v>30</v>
      </c>
      <c r="B8" s="54"/>
      <c r="C8" s="54" t="s">
        <v>86</v>
      </c>
      <c r="D8" s="3">
        <v>50</v>
      </c>
      <c r="E8" s="4">
        <f t="shared" ref="E8:E20" si="9">F8/G8/J8*100</f>
        <v>57.085771371485663</v>
      </c>
      <c r="F8" s="4">
        <v>4000</v>
      </c>
      <c r="G8" s="4">
        <v>77</v>
      </c>
      <c r="H8" s="4">
        <f t="shared" si="6"/>
        <v>80</v>
      </c>
      <c r="I8" s="4">
        <f t="shared" si="7"/>
        <v>70.069999999999993</v>
      </c>
      <c r="J8" s="3">
        <v>91</v>
      </c>
      <c r="K8" s="5" t="s">
        <v>6</v>
      </c>
      <c r="L8" s="5" t="s">
        <v>7</v>
      </c>
      <c r="M8" s="5" t="s">
        <v>37</v>
      </c>
      <c r="N8" s="5" t="s">
        <v>9</v>
      </c>
      <c r="O8" s="5" t="s">
        <v>10</v>
      </c>
      <c r="P8" s="5" t="s">
        <v>11</v>
      </c>
      <c r="Q8" s="5" t="s">
        <v>38</v>
      </c>
      <c r="V8" s="3">
        <f t="shared" si="8"/>
        <v>0.91080000000000005</v>
      </c>
      <c r="W8" s="3">
        <f t="shared" si="0"/>
        <v>0.88200000000000001</v>
      </c>
      <c r="X8" s="3">
        <f t="shared" si="1"/>
        <v>0.86239999999999994</v>
      </c>
      <c r="Y8" s="3">
        <f t="shared" si="2"/>
        <v>0.83419999999999994</v>
      </c>
      <c r="Z8" s="3">
        <f t="shared" si="3"/>
        <v>0.80639999999999989</v>
      </c>
      <c r="AA8" s="3">
        <f t="shared" si="4"/>
        <v>0.78849999999999998</v>
      </c>
      <c r="AB8" s="3">
        <f t="shared" si="5"/>
        <v>0.67149999999999999</v>
      </c>
      <c r="AG8" s="61"/>
      <c r="AH8" s="61"/>
      <c r="AI8" s="61"/>
      <c r="AJ8" s="61"/>
      <c r="AK8" s="61"/>
    </row>
    <row r="9" spans="1:37" s="3" customFormat="1" ht="15" thickBot="1">
      <c r="A9" s="54"/>
      <c r="B9" s="54"/>
      <c r="C9" s="54"/>
      <c r="D9" s="3">
        <v>70</v>
      </c>
      <c r="E9" s="4">
        <f t="shared" si="9"/>
        <v>76.923076923076934</v>
      </c>
      <c r="F9" s="4">
        <v>6300</v>
      </c>
      <c r="G9" s="4">
        <v>90</v>
      </c>
      <c r="H9" s="4">
        <f t="shared" si="6"/>
        <v>90</v>
      </c>
      <c r="I9" s="4">
        <f t="shared" si="7"/>
        <v>81.899999999999991</v>
      </c>
      <c r="J9" s="3">
        <v>91</v>
      </c>
      <c r="K9" s="5" t="s">
        <v>33</v>
      </c>
      <c r="L9" s="5" t="s">
        <v>34</v>
      </c>
      <c r="M9" s="5" t="s">
        <v>7</v>
      </c>
      <c r="N9" s="5" t="s">
        <v>15</v>
      </c>
      <c r="O9" s="5" t="s">
        <v>15</v>
      </c>
      <c r="P9" s="5" t="s">
        <v>16</v>
      </c>
      <c r="Q9" s="5" t="s">
        <v>16</v>
      </c>
      <c r="V9" s="3">
        <f t="shared" si="8"/>
        <v>0.91080000000000005</v>
      </c>
      <c r="W9" s="3">
        <f t="shared" si="0"/>
        <v>0.89180000000000004</v>
      </c>
      <c r="X9" s="3">
        <f t="shared" si="1"/>
        <v>0.88200000000000001</v>
      </c>
      <c r="Y9" s="3">
        <f t="shared" si="2"/>
        <v>0.86329999999999996</v>
      </c>
      <c r="Z9" s="3">
        <f t="shared" si="3"/>
        <v>0.86329999999999996</v>
      </c>
      <c r="AA9" s="3">
        <f t="shared" si="4"/>
        <v>0.8448</v>
      </c>
      <c r="AB9" s="3">
        <f t="shared" si="5"/>
        <v>0.8448</v>
      </c>
      <c r="AG9" s="61"/>
      <c r="AH9" s="61"/>
      <c r="AI9" s="61"/>
      <c r="AJ9" s="61"/>
      <c r="AK9" s="61"/>
    </row>
    <row r="10" spans="1:37" s="3" customFormat="1" ht="15" thickBot="1">
      <c r="A10" s="54"/>
      <c r="B10" s="54"/>
      <c r="C10" s="54"/>
      <c r="D10" s="3">
        <v>100</v>
      </c>
      <c r="E10" s="4">
        <f t="shared" si="9"/>
        <v>109.8901098901099</v>
      </c>
      <c r="F10" s="4">
        <v>10400</v>
      </c>
      <c r="G10" s="4">
        <v>104</v>
      </c>
      <c r="H10" s="4">
        <f t="shared" si="6"/>
        <v>104</v>
      </c>
      <c r="I10" s="4">
        <f t="shared" si="7"/>
        <v>94.64</v>
      </c>
      <c r="J10" s="3">
        <v>91</v>
      </c>
      <c r="K10" s="5" t="s">
        <v>18</v>
      </c>
      <c r="L10" s="5" t="s">
        <v>20</v>
      </c>
      <c r="M10" s="5" t="s">
        <v>7</v>
      </c>
      <c r="N10" s="5" t="s">
        <v>15</v>
      </c>
      <c r="O10" s="5" t="s">
        <v>21</v>
      </c>
      <c r="P10" s="5" t="s">
        <v>22</v>
      </c>
      <c r="Q10" s="5" t="s">
        <v>23</v>
      </c>
      <c r="V10" s="3">
        <f t="shared" si="8"/>
        <v>0.93059999999999998</v>
      </c>
      <c r="W10" s="3">
        <f t="shared" si="0"/>
        <v>0.90160000000000007</v>
      </c>
      <c r="X10" s="3">
        <f t="shared" si="1"/>
        <v>0.88200000000000001</v>
      </c>
      <c r="Y10" s="3">
        <f t="shared" si="2"/>
        <v>0.86329999999999996</v>
      </c>
      <c r="Z10" s="3">
        <f t="shared" si="3"/>
        <v>0.85360000000000003</v>
      </c>
      <c r="AA10" s="3">
        <f t="shared" si="4"/>
        <v>0.83519999999999994</v>
      </c>
      <c r="AB10" s="3">
        <f t="shared" si="5"/>
        <v>0.8256</v>
      </c>
      <c r="AG10" s="61"/>
      <c r="AH10" s="61"/>
      <c r="AI10" s="61"/>
      <c r="AJ10" s="61"/>
      <c r="AK10" s="61"/>
    </row>
    <row r="11" spans="1:37" s="3" customFormat="1" ht="15" thickBot="1">
      <c r="A11" s="54"/>
      <c r="B11" s="54"/>
      <c r="C11" s="54"/>
      <c r="D11" s="3">
        <v>150</v>
      </c>
      <c r="E11" s="4">
        <f t="shared" si="9"/>
        <v>166.79748822605964</v>
      </c>
      <c r="F11" s="4">
        <v>17000</v>
      </c>
      <c r="G11" s="4">
        <v>112</v>
      </c>
      <c r="H11" s="4">
        <f t="shared" si="6"/>
        <v>113.33333333333333</v>
      </c>
      <c r="I11" s="4">
        <f t="shared" si="7"/>
        <v>101.92</v>
      </c>
      <c r="J11" s="3">
        <v>91</v>
      </c>
      <c r="K11" s="5" t="s">
        <v>24</v>
      </c>
      <c r="L11" s="5" t="s">
        <v>25</v>
      </c>
      <c r="M11" s="5" t="s">
        <v>35</v>
      </c>
      <c r="N11" s="5" t="s">
        <v>36</v>
      </c>
      <c r="O11" s="5" t="s">
        <v>28</v>
      </c>
      <c r="P11" s="5" t="s">
        <v>29</v>
      </c>
      <c r="Q11" s="5" t="s">
        <v>29</v>
      </c>
      <c r="V11" s="3">
        <f t="shared" si="8"/>
        <v>0.97019999999999995</v>
      </c>
      <c r="W11" s="3">
        <f t="shared" si="0"/>
        <v>0.96029999999999993</v>
      </c>
      <c r="X11" s="3">
        <f t="shared" si="1"/>
        <v>0.94079999999999997</v>
      </c>
      <c r="Y11" s="3">
        <f t="shared" si="2"/>
        <v>0.93099999999999994</v>
      </c>
      <c r="Z11" s="3">
        <f t="shared" si="3"/>
        <v>0.91179999999999994</v>
      </c>
      <c r="AA11" s="3">
        <f t="shared" si="4"/>
        <v>0.90239999999999987</v>
      </c>
      <c r="AB11" s="3">
        <f t="shared" si="5"/>
        <v>0.90239999999999987</v>
      </c>
      <c r="AG11" s="62"/>
      <c r="AH11" s="62"/>
      <c r="AI11" s="62"/>
      <c r="AJ11" s="62"/>
      <c r="AK11" s="62"/>
    </row>
    <row r="12" spans="1:37" ht="15" thickBot="1">
      <c r="F12" s="2"/>
      <c r="G12" s="2"/>
      <c r="H12" s="2"/>
      <c r="I12" s="2"/>
      <c r="K12" s="1"/>
      <c r="L12" s="1"/>
      <c r="M12" s="1"/>
      <c r="N12" s="1"/>
      <c r="O12" s="1"/>
      <c r="P12" s="1"/>
      <c r="Q12" s="1"/>
    </row>
    <row r="13" spans="1:37" s="6" customFormat="1" ht="15" thickBot="1">
      <c r="A13" s="58" t="s">
        <v>66</v>
      </c>
      <c r="B13" s="58" t="s">
        <v>63</v>
      </c>
      <c r="C13" s="58" t="s">
        <v>85</v>
      </c>
      <c r="D13" s="7" t="s">
        <v>64</v>
      </c>
      <c r="E13" s="8">
        <f t="shared" si="9"/>
        <v>42.799305957200694</v>
      </c>
      <c r="F13" s="8">
        <v>3700</v>
      </c>
      <c r="G13" s="8">
        <v>95</v>
      </c>
      <c r="H13" s="8">
        <f>F13/35</f>
        <v>105.71428571428571</v>
      </c>
      <c r="I13" s="8">
        <f t="shared" si="7"/>
        <v>86.45</v>
      </c>
      <c r="J13" s="6">
        <v>91</v>
      </c>
      <c r="K13" s="9" t="s">
        <v>68</v>
      </c>
      <c r="L13" s="9" t="s">
        <v>69</v>
      </c>
      <c r="M13" s="9" t="s">
        <v>70</v>
      </c>
      <c r="N13" s="9" t="s">
        <v>71</v>
      </c>
      <c r="O13" s="9" t="s">
        <v>73</v>
      </c>
      <c r="V13" s="6">
        <f t="shared" ref="V13:V20" si="10">VALUE(LEFT(K13,FIND("/",K13,1)-1))*VALUE(RIGHT(K13,FIND("/",K13,1)-1))</f>
        <v>0.85139999999999993</v>
      </c>
      <c r="W13" s="6">
        <f t="shared" ref="W13:W20" si="11">VALUE(LEFT(L13,FIND("/",L13,1)-1))*VALUE(RIGHT(L13,FIND("/",L13,1)-1))</f>
        <v>0.80359999999999998</v>
      </c>
      <c r="X13" s="6">
        <f t="shared" ref="X13:X20" si="12">VALUE(LEFT(M13,FIND("/",M13,1)-1))*VALUE(RIGHT(M13,FIND("/",M13,1)-1))</f>
        <v>0.75660000000000005</v>
      </c>
      <c r="Y13" s="6">
        <f t="shared" ref="Y13:Y20" si="13">VALUE(LEFT(N13,FIND("/",N13,1)-1))*VALUE(RIGHT(N13,FIND("/",N13,1)-1))</f>
        <v>0.72</v>
      </c>
      <c r="Z13" s="6">
        <f t="shared" ref="Z13:Z20" si="14">VALUE(LEFT(O13,FIND("/",O13,1)-1))*VALUE(RIGHT(O13,FIND("/",O13,1)-1))</f>
        <v>0.58399999999999996</v>
      </c>
      <c r="AG13" s="63" t="s">
        <v>131</v>
      </c>
      <c r="AH13" s="63" t="s">
        <v>131</v>
      </c>
      <c r="AI13" s="63" t="s">
        <v>143</v>
      </c>
      <c r="AJ13" s="69" t="s">
        <v>129</v>
      </c>
      <c r="AK13" s="63" t="s">
        <v>130</v>
      </c>
    </row>
    <row r="14" spans="1:37" s="6" customFormat="1" ht="15" thickBot="1">
      <c r="A14" s="58"/>
      <c r="B14" s="58"/>
      <c r="C14" s="58"/>
      <c r="D14" s="6">
        <v>50</v>
      </c>
      <c r="E14" s="8">
        <f t="shared" si="9"/>
        <v>61.498134892630304</v>
      </c>
      <c r="F14" s="8">
        <v>6100</v>
      </c>
      <c r="G14" s="8">
        <v>109</v>
      </c>
      <c r="H14" s="8">
        <f t="shared" ref="H14:H34" si="15">F14/D14</f>
        <v>122</v>
      </c>
      <c r="I14" s="8">
        <f t="shared" si="7"/>
        <v>99.19</v>
      </c>
      <c r="J14" s="6">
        <v>91</v>
      </c>
      <c r="K14" s="9" t="s">
        <v>6</v>
      </c>
      <c r="L14" s="9" t="s">
        <v>39</v>
      </c>
      <c r="M14" s="9" t="s">
        <v>14</v>
      </c>
      <c r="N14" s="9" t="s">
        <v>21</v>
      </c>
      <c r="O14" s="9" t="s">
        <v>60</v>
      </c>
      <c r="P14" s="9" t="s">
        <v>74</v>
      </c>
      <c r="Q14" s="9" t="s">
        <v>62</v>
      </c>
      <c r="V14" s="6">
        <f t="shared" si="10"/>
        <v>0.91080000000000005</v>
      </c>
      <c r="W14" s="6">
        <f t="shared" si="11"/>
        <v>0.89100000000000001</v>
      </c>
      <c r="X14" s="6">
        <f t="shared" si="12"/>
        <v>0.87219999999999998</v>
      </c>
      <c r="Y14" s="6">
        <f t="shared" si="13"/>
        <v>0.85360000000000003</v>
      </c>
      <c r="Z14" s="6">
        <f t="shared" si="14"/>
        <v>0.82450000000000001</v>
      </c>
      <c r="AA14" s="6">
        <f t="shared" ref="AA14:AA20" si="16">VALUE(LEFT(P14,FIND("/",P14,1)-1))*VALUE(RIGHT(P14,FIND("/",P14,1)-1))</f>
        <v>0.78849999999999998</v>
      </c>
      <c r="AB14" s="6">
        <f t="shared" ref="AB14:AB20" si="17">VALUE(LEFT(Q14,FIND("/",Q14,1)-1))*VALUE(RIGHT(Q14,FIND("/",Q14,1)-1))</f>
        <v>0.58499999999999996</v>
      </c>
      <c r="AG14" s="64"/>
      <c r="AH14" s="64"/>
      <c r="AI14" s="64"/>
      <c r="AJ14" s="64"/>
      <c r="AK14" s="64"/>
    </row>
    <row r="15" spans="1:37" s="6" customFormat="1" ht="15" thickBot="1">
      <c r="A15" s="58"/>
      <c r="B15" s="58"/>
      <c r="C15" s="58"/>
      <c r="D15" s="6">
        <v>70</v>
      </c>
      <c r="E15" s="8">
        <f t="shared" si="9"/>
        <v>82.160829824381238</v>
      </c>
      <c r="F15" s="8">
        <v>8000</v>
      </c>
      <c r="G15" s="8">
        <v>107</v>
      </c>
      <c r="H15" s="8">
        <f t="shared" si="15"/>
        <v>114.28571428571429</v>
      </c>
      <c r="I15" s="8">
        <f t="shared" si="7"/>
        <v>97.36999999999999</v>
      </c>
      <c r="J15" s="6">
        <v>91</v>
      </c>
      <c r="K15" s="9" t="s">
        <v>6</v>
      </c>
      <c r="L15" s="9" t="s">
        <v>39</v>
      </c>
      <c r="M15" s="9" t="s">
        <v>14</v>
      </c>
      <c r="N15" s="9" t="s">
        <v>21</v>
      </c>
      <c r="O15" s="9" t="s">
        <v>60</v>
      </c>
      <c r="P15" s="9" t="s">
        <v>74</v>
      </c>
      <c r="Q15" s="9" t="s">
        <v>62</v>
      </c>
      <c r="V15" s="6">
        <f t="shared" si="10"/>
        <v>0.91080000000000005</v>
      </c>
      <c r="W15" s="6">
        <f t="shared" si="11"/>
        <v>0.89100000000000001</v>
      </c>
      <c r="X15" s="6">
        <f t="shared" si="12"/>
        <v>0.87219999999999998</v>
      </c>
      <c r="Y15" s="6">
        <f t="shared" si="13"/>
        <v>0.85360000000000003</v>
      </c>
      <c r="Z15" s="6">
        <f t="shared" si="14"/>
        <v>0.82450000000000001</v>
      </c>
      <c r="AA15" s="6">
        <f t="shared" si="16"/>
        <v>0.78849999999999998</v>
      </c>
      <c r="AB15" s="6">
        <f t="shared" si="17"/>
        <v>0.58499999999999996</v>
      </c>
      <c r="AG15" s="64"/>
      <c r="AH15" s="64"/>
      <c r="AI15" s="64"/>
      <c r="AJ15" s="64"/>
      <c r="AK15" s="64"/>
    </row>
    <row r="16" spans="1:37" s="6" customFormat="1" ht="15" thickBot="1">
      <c r="A16" s="58"/>
      <c r="B16" s="58"/>
      <c r="C16" s="58"/>
      <c r="D16" s="6">
        <v>100</v>
      </c>
      <c r="E16" s="8">
        <f t="shared" si="9"/>
        <v>109.8901098901099</v>
      </c>
      <c r="F16" s="8">
        <v>12000</v>
      </c>
      <c r="G16" s="8">
        <v>120</v>
      </c>
      <c r="H16" s="8">
        <f t="shared" si="15"/>
        <v>120</v>
      </c>
      <c r="I16" s="8">
        <f t="shared" si="7"/>
        <v>109.19999999999999</v>
      </c>
      <c r="J16" s="6">
        <v>91</v>
      </c>
      <c r="K16" s="9" t="s">
        <v>18</v>
      </c>
      <c r="L16" s="9" t="s">
        <v>33</v>
      </c>
      <c r="M16" s="9" t="s">
        <v>75</v>
      </c>
      <c r="N16" s="9" t="s">
        <v>76</v>
      </c>
      <c r="O16" s="9" t="s">
        <v>77</v>
      </c>
      <c r="P16" s="9" t="s">
        <v>78</v>
      </c>
      <c r="Q16" s="9" t="s">
        <v>79</v>
      </c>
      <c r="V16" s="6">
        <f t="shared" si="10"/>
        <v>0.93059999999999998</v>
      </c>
      <c r="W16" s="6">
        <f t="shared" si="11"/>
        <v>0.91080000000000005</v>
      </c>
      <c r="X16" s="6">
        <f t="shared" si="12"/>
        <v>0.88200000000000001</v>
      </c>
      <c r="Y16" s="6">
        <f t="shared" si="13"/>
        <v>0.86329999999999996</v>
      </c>
      <c r="Z16" s="6">
        <f t="shared" si="14"/>
        <v>0.82450000000000001</v>
      </c>
      <c r="AA16" s="6">
        <f t="shared" si="16"/>
        <v>0.79799999999999993</v>
      </c>
      <c r="AB16" s="6">
        <f t="shared" si="17"/>
        <v>0.58499999999999996</v>
      </c>
      <c r="AG16" s="64"/>
      <c r="AH16" s="64"/>
      <c r="AI16" s="64"/>
      <c r="AJ16" s="64"/>
      <c r="AK16" s="64"/>
    </row>
    <row r="17" spans="1:37" s="6" customFormat="1" ht="15" thickBot="1">
      <c r="A17" s="58"/>
      <c r="B17" s="58"/>
      <c r="C17" s="58"/>
      <c r="D17" s="6">
        <v>150</v>
      </c>
      <c r="E17" s="8">
        <f t="shared" si="9"/>
        <v>162.48708556400862</v>
      </c>
      <c r="F17" s="8">
        <v>17300</v>
      </c>
      <c r="G17" s="8">
        <v>117</v>
      </c>
      <c r="H17" s="8">
        <f t="shared" si="15"/>
        <v>115.33333333333333</v>
      </c>
      <c r="I17" s="8">
        <f t="shared" si="7"/>
        <v>106.47000000000001</v>
      </c>
      <c r="J17" s="6">
        <v>91</v>
      </c>
      <c r="K17" s="9" t="s">
        <v>80</v>
      </c>
      <c r="L17" s="9" t="s">
        <v>81</v>
      </c>
      <c r="M17" s="9" t="s">
        <v>82</v>
      </c>
      <c r="N17" s="9" t="s">
        <v>77</v>
      </c>
      <c r="O17" s="9" t="s">
        <v>83</v>
      </c>
      <c r="P17" s="9" t="s">
        <v>74</v>
      </c>
      <c r="Q17" s="9" t="s">
        <v>79</v>
      </c>
      <c r="V17" s="6">
        <f t="shared" si="10"/>
        <v>0.92070000000000007</v>
      </c>
      <c r="W17" s="6">
        <f t="shared" si="11"/>
        <v>0.89100000000000001</v>
      </c>
      <c r="X17" s="6">
        <f t="shared" si="12"/>
        <v>0.86239999999999994</v>
      </c>
      <c r="Y17" s="6">
        <f t="shared" si="13"/>
        <v>0.82450000000000001</v>
      </c>
      <c r="Z17" s="6">
        <f t="shared" si="14"/>
        <v>0.81479999999999997</v>
      </c>
      <c r="AA17" s="6">
        <f t="shared" si="16"/>
        <v>0.78849999999999998</v>
      </c>
      <c r="AB17" s="6">
        <f t="shared" si="17"/>
        <v>0.58499999999999996</v>
      </c>
      <c r="AG17" s="64"/>
      <c r="AH17" s="64"/>
      <c r="AI17" s="64"/>
      <c r="AJ17" s="64"/>
      <c r="AK17" s="64"/>
    </row>
    <row r="18" spans="1:37" s="6" customFormat="1" ht="15" thickBot="1">
      <c r="A18" s="58" t="s">
        <v>67</v>
      </c>
      <c r="B18" s="58"/>
      <c r="C18" s="58" t="s">
        <v>86</v>
      </c>
      <c r="D18" s="6">
        <v>35</v>
      </c>
      <c r="E18" s="8">
        <f t="shared" si="9"/>
        <v>44.444444444444443</v>
      </c>
      <c r="F18" s="8">
        <v>4200</v>
      </c>
      <c r="G18" s="8">
        <v>105</v>
      </c>
      <c r="H18" s="8">
        <f t="shared" si="15"/>
        <v>120</v>
      </c>
      <c r="I18" s="8">
        <f t="shared" si="7"/>
        <v>94.5</v>
      </c>
      <c r="J18" s="6">
        <v>90</v>
      </c>
      <c r="K18" s="9" t="s">
        <v>6</v>
      </c>
      <c r="L18" s="9" t="s">
        <v>39</v>
      </c>
      <c r="M18" s="9" t="s">
        <v>14</v>
      </c>
      <c r="N18" s="9" t="s">
        <v>59</v>
      </c>
      <c r="O18" s="9" t="s">
        <v>60</v>
      </c>
      <c r="P18" s="9" t="s">
        <v>61</v>
      </c>
      <c r="Q18" s="9" t="s">
        <v>62</v>
      </c>
      <c r="V18" s="6">
        <f t="shared" si="10"/>
        <v>0.91080000000000005</v>
      </c>
      <c r="W18" s="6">
        <f t="shared" si="11"/>
        <v>0.89100000000000001</v>
      </c>
      <c r="X18" s="6">
        <f t="shared" si="12"/>
        <v>0.87219999999999998</v>
      </c>
      <c r="Y18" s="6">
        <f t="shared" si="13"/>
        <v>0.85360000000000003</v>
      </c>
      <c r="Z18" s="6">
        <f t="shared" si="14"/>
        <v>0.82450000000000001</v>
      </c>
      <c r="AA18" s="6">
        <f t="shared" si="16"/>
        <v>0.78849999999999998</v>
      </c>
      <c r="AB18" s="6">
        <f t="shared" si="17"/>
        <v>0.58499999999999996</v>
      </c>
      <c r="AG18" s="64"/>
      <c r="AH18" s="64"/>
      <c r="AI18" s="64"/>
      <c r="AJ18" s="64"/>
      <c r="AK18" s="64"/>
    </row>
    <row r="19" spans="1:37" s="6" customFormat="1" ht="15" thickBot="1">
      <c r="A19" s="58"/>
      <c r="B19" s="58"/>
      <c r="C19" s="58"/>
      <c r="D19" s="6">
        <v>50</v>
      </c>
      <c r="E19" s="8">
        <f t="shared" si="9"/>
        <v>61.498134892630304</v>
      </c>
      <c r="F19" s="8">
        <v>6100</v>
      </c>
      <c r="G19" s="8">
        <v>109</v>
      </c>
      <c r="H19" s="8">
        <f t="shared" si="15"/>
        <v>122</v>
      </c>
      <c r="I19" s="8">
        <f t="shared" si="7"/>
        <v>99.19</v>
      </c>
      <c r="J19" s="8">
        <v>91</v>
      </c>
      <c r="K19" s="9" t="s">
        <v>6</v>
      </c>
      <c r="L19" s="9" t="s">
        <v>39</v>
      </c>
      <c r="M19" s="9" t="s">
        <v>14</v>
      </c>
      <c r="N19" s="9" t="s">
        <v>59</v>
      </c>
      <c r="O19" s="9" t="s">
        <v>60</v>
      </c>
      <c r="P19" s="9" t="s">
        <v>61</v>
      </c>
      <c r="Q19" s="9" t="s">
        <v>62</v>
      </c>
      <c r="V19" s="6">
        <f t="shared" si="10"/>
        <v>0.91080000000000005</v>
      </c>
      <c r="W19" s="6">
        <f t="shared" si="11"/>
        <v>0.89100000000000001</v>
      </c>
      <c r="X19" s="6">
        <f t="shared" si="12"/>
        <v>0.87219999999999998</v>
      </c>
      <c r="Y19" s="6">
        <f t="shared" si="13"/>
        <v>0.85360000000000003</v>
      </c>
      <c r="Z19" s="6">
        <f t="shared" si="14"/>
        <v>0.82450000000000001</v>
      </c>
      <c r="AA19" s="6">
        <f t="shared" si="16"/>
        <v>0.78849999999999998</v>
      </c>
      <c r="AB19" s="6">
        <f t="shared" si="17"/>
        <v>0.58499999999999996</v>
      </c>
      <c r="AG19" s="64"/>
      <c r="AH19" s="64"/>
      <c r="AI19" s="64"/>
      <c r="AJ19" s="64"/>
      <c r="AK19" s="64"/>
    </row>
    <row r="20" spans="1:37" s="6" customFormat="1" ht="15" thickBot="1">
      <c r="A20" s="58"/>
      <c r="B20" s="58"/>
      <c r="C20" s="58"/>
      <c r="D20" s="6">
        <v>70</v>
      </c>
      <c r="E20" s="8">
        <f t="shared" si="9"/>
        <v>81.133819451576471</v>
      </c>
      <c r="F20" s="8">
        <v>7900</v>
      </c>
      <c r="G20" s="8">
        <v>107</v>
      </c>
      <c r="H20" s="8">
        <f t="shared" si="15"/>
        <v>112.85714285714286</v>
      </c>
      <c r="I20" s="8">
        <f t="shared" si="7"/>
        <v>97.36999999999999</v>
      </c>
      <c r="J20" s="6">
        <v>91</v>
      </c>
      <c r="K20" s="9" t="s">
        <v>6</v>
      </c>
      <c r="L20" s="9" t="s">
        <v>39</v>
      </c>
      <c r="M20" s="9" t="s">
        <v>14</v>
      </c>
      <c r="N20" s="9" t="s">
        <v>59</v>
      </c>
      <c r="O20" s="9" t="s">
        <v>60</v>
      </c>
      <c r="P20" s="9" t="s">
        <v>61</v>
      </c>
      <c r="Q20" s="9" t="s">
        <v>62</v>
      </c>
      <c r="V20" s="6">
        <f t="shared" si="10"/>
        <v>0.91080000000000005</v>
      </c>
      <c r="W20" s="6">
        <f t="shared" si="11"/>
        <v>0.89100000000000001</v>
      </c>
      <c r="X20" s="6">
        <f t="shared" si="12"/>
        <v>0.87219999999999998</v>
      </c>
      <c r="Y20" s="6">
        <f t="shared" si="13"/>
        <v>0.85360000000000003</v>
      </c>
      <c r="Z20" s="6">
        <f t="shared" si="14"/>
        <v>0.82450000000000001</v>
      </c>
      <c r="AA20" s="6">
        <f t="shared" si="16"/>
        <v>0.78849999999999998</v>
      </c>
      <c r="AB20" s="6">
        <f t="shared" si="17"/>
        <v>0.58499999999999996</v>
      </c>
      <c r="AG20" s="64"/>
      <c r="AH20" s="64"/>
      <c r="AI20" s="64"/>
      <c r="AJ20" s="64"/>
      <c r="AK20" s="64"/>
    </row>
    <row r="21" spans="1:37" s="6" customFormat="1" ht="15" thickBot="1">
      <c r="G21" s="8"/>
      <c r="H21" s="8"/>
      <c r="I21" s="8"/>
      <c r="K21" s="9"/>
      <c r="L21" s="9"/>
      <c r="M21" s="9"/>
      <c r="N21" s="9"/>
      <c r="O21" s="9"/>
      <c r="P21" s="9"/>
      <c r="Q21" s="9"/>
      <c r="AG21" s="64"/>
      <c r="AH21" s="64"/>
      <c r="AI21" s="64"/>
      <c r="AJ21" s="64"/>
      <c r="AK21" s="64"/>
    </row>
    <row r="22" spans="1:37" s="6" customFormat="1" ht="15" thickBot="1">
      <c r="A22" s="58" t="s">
        <v>66</v>
      </c>
      <c r="B22" s="53" t="s">
        <v>72</v>
      </c>
      <c r="C22" s="53" t="s">
        <v>85</v>
      </c>
      <c r="D22" s="6">
        <v>45</v>
      </c>
      <c r="E22" s="8">
        <f>F22/H22/J22*100</f>
        <v>49.450549450549453</v>
      </c>
      <c r="F22" s="8">
        <v>4650</v>
      </c>
      <c r="G22" s="8"/>
      <c r="H22" s="8">
        <f t="shared" si="15"/>
        <v>103.33333333333333</v>
      </c>
      <c r="I22" s="8">
        <f t="shared" ref="I22" si="18">F22/E22</f>
        <v>94.033333333333331</v>
      </c>
      <c r="J22" s="6">
        <v>91</v>
      </c>
      <c r="K22" s="9" t="s">
        <v>33</v>
      </c>
      <c r="L22" s="9" t="s">
        <v>39</v>
      </c>
      <c r="M22" s="9" t="s">
        <v>39</v>
      </c>
      <c r="N22" s="9" t="s">
        <v>39</v>
      </c>
      <c r="O22" s="9" t="s">
        <v>40</v>
      </c>
      <c r="P22" s="9" t="s">
        <v>41</v>
      </c>
      <c r="Q22" s="9" t="s">
        <v>9</v>
      </c>
      <c r="R22" s="9" t="s">
        <v>42</v>
      </c>
      <c r="S22" s="9" t="s">
        <v>43</v>
      </c>
      <c r="V22" s="6">
        <f t="shared" ref="V22:V25" si="19">VALUE(LEFT(K22,FIND("/",K22,1)-1))*VALUE(RIGHT(K22,FIND("/",K22,1)-1))</f>
        <v>0.91080000000000005</v>
      </c>
      <c r="W22" s="6">
        <f t="shared" ref="W22:W25" si="20">VALUE(LEFT(L22,FIND("/",L22,1)-1))*VALUE(RIGHT(L22,FIND("/",L22,1)-1))</f>
        <v>0.89100000000000001</v>
      </c>
      <c r="X22" s="6">
        <f t="shared" ref="X22:X25" si="21">VALUE(LEFT(M22,FIND("/",M22,1)-1))*VALUE(RIGHT(M22,FIND("/",M22,1)-1))</f>
        <v>0.89100000000000001</v>
      </c>
      <c r="Y22" s="6">
        <f t="shared" ref="Y22:Y25" si="22">VALUE(LEFT(N22,FIND("/",N22,1)-1))*VALUE(RIGHT(N22,FIND("/",N22,1)-1))</f>
        <v>0.89100000000000001</v>
      </c>
      <c r="Z22" s="6">
        <f t="shared" ref="Z22:Z25" si="23">VALUE(LEFT(O22,FIND("/",O22,1)-1))*VALUE(RIGHT(O22,FIND("/",O22,1)-1))</f>
        <v>0.88109999999999999</v>
      </c>
      <c r="AA22" s="6">
        <f t="shared" ref="AA22:AA25" si="24">VALUE(LEFT(P22,FIND("/",P22,1)-1))*VALUE(RIGHT(P22,FIND("/",P22,1)-1))</f>
        <v>0.86129999999999995</v>
      </c>
      <c r="AB22" s="6">
        <f t="shared" ref="AB22:AB25" si="25">VALUE(LEFT(Q22,FIND("/",Q22,1)-1))*VALUE(RIGHT(Q22,FIND("/",Q22,1)-1))</f>
        <v>0.83419999999999994</v>
      </c>
      <c r="AC22" s="6">
        <f t="shared" ref="AC22:AC25" si="26">VALUE(LEFT(R22,FIND("/",R22,1)-1))*VALUE(RIGHT(R22,FIND("/",R22,1)-1))</f>
        <v>0.75600000000000001</v>
      </c>
      <c r="AD22" s="6">
        <f t="shared" ref="AD22:AD24" si="27">VALUE(LEFT(S22,FIND("/",S22,1)-1))*VALUE(RIGHT(S22,FIND("/",S22,1)-1))</f>
        <v>0.51659999999999995</v>
      </c>
      <c r="AG22" s="64"/>
      <c r="AH22" s="64"/>
      <c r="AI22" s="64"/>
      <c r="AJ22" s="64"/>
      <c r="AK22" s="64"/>
    </row>
    <row r="23" spans="1:37" s="6" customFormat="1" ht="15" thickBot="1">
      <c r="A23" s="58"/>
      <c r="B23" s="53"/>
      <c r="C23" s="53"/>
      <c r="D23" s="6">
        <v>60</v>
      </c>
      <c r="E23" s="8">
        <f t="shared" ref="E23:E25" si="28">F23/H23/J23*100</f>
        <v>65.934065934065927</v>
      </c>
      <c r="F23" s="8">
        <v>7090</v>
      </c>
      <c r="G23" s="8"/>
      <c r="H23" s="8">
        <f t="shared" si="15"/>
        <v>118.16666666666667</v>
      </c>
      <c r="I23" s="8">
        <f t="shared" ref="I23:I25" si="29">F23/E23</f>
        <v>107.53166666666668</v>
      </c>
      <c r="J23" s="6">
        <v>91</v>
      </c>
      <c r="K23" s="9" t="s">
        <v>44</v>
      </c>
      <c r="L23" s="9" t="s">
        <v>45</v>
      </c>
      <c r="M23" s="9" t="s">
        <v>45</v>
      </c>
      <c r="N23" s="9" t="s">
        <v>45</v>
      </c>
      <c r="O23" s="9" t="s">
        <v>46</v>
      </c>
      <c r="P23" s="9" t="s">
        <v>47</v>
      </c>
      <c r="Q23" s="9" t="s">
        <v>48</v>
      </c>
      <c r="R23" s="9" t="s">
        <v>49</v>
      </c>
      <c r="S23" s="9" t="s">
        <v>50</v>
      </c>
      <c r="V23" s="6">
        <f t="shared" si="19"/>
        <v>0.87119999999999997</v>
      </c>
      <c r="W23" s="6">
        <f t="shared" si="20"/>
        <v>0.85139999999999993</v>
      </c>
      <c r="X23" s="6">
        <f t="shared" si="21"/>
        <v>0.85139999999999993</v>
      </c>
      <c r="Y23" s="6">
        <f t="shared" si="22"/>
        <v>0.85139999999999993</v>
      </c>
      <c r="Z23" s="6">
        <f t="shared" si="23"/>
        <v>0.84150000000000003</v>
      </c>
      <c r="AA23" s="6">
        <f t="shared" si="24"/>
        <v>0.82169999999999999</v>
      </c>
      <c r="AB23" s="6">
        <f t="shared" si="25"/>
        <v>0.79539999999999988</v>
      </c>
      <c r="AC23" s="6">
        <f t="shared" si="26"/>
        <v>0.72000000000000008</v>
      </c>
      <c r="AD23" s="6">
        <f t="shared" si="27"/>
        <v>0.4914</v>
      </c>
      <c r="AG23" s="64"/>
      <c r="AH23" s="64"/>
      <c r="AI23" s="64"/>
      <c r="AJ23" s="64"/>
      <c r="AK23" s="64"/>
    </row>
    <row r="24" spans="1:37" s="6" customFormat="1" ht="15" thickBot="1">
      <c r="A24" s="58"/>
      <c r="B24" s="53"/>
      <c r="C24" s="53"/>
      <c r="D24" s="6">
        <v>90</v>
      </c>
      <c r="E24" s="8">
        <f t="shared" si="28"/>
        <v>98.901098901098905</v>
      </c>
      <c r="F24" s="8">
        <v>10140</v>
      </c>
      <c r="G24" s="8"/>
      <c r="H24" s="8">
        <f t="shared" si="15"/>
        <v>112.66666666666667</v>
      </c>
      <c r="I24" s="8">
        <f t="shared" si="29"/>
        <v>102.52666666666666</v>
      </c>
      <c r="J24" s="6">
        <v>91</v>
      </c>
      <c r="K24" s="9" t="s">
        <v>51</v>
      </c>
      <c r="L24" s="9" t="s">
        <v>32</v>
      </c>
      <c r="M24" s="9" t="s">
        <v>39</v>
      </c>
      <c r="N24" s="9" t="s">
        <v>44</v>
      </c>
      <c r="O24" s="9" t="s">
        <v>41</v>
      </c>
      <c r="P24" s="9" t="s">
        <v>23</v>
      </c>
      <c r="Q24" s="9" t="s">
        <v>52</v>
      </c>
      <c r="R24" s="9" t="s">
        <v>53</v>
      </c>
      <c r="S24" s="9" t="s">
        <v>54</v>
      </c>
      <c r="V24" s="6">
        <f t="shared" si="19"/>
        <v>0.92070000000000007</v>
      </c>
      <c r="W24" s="6">
        <f t="shared" si="20"/>
        <v>0.90090000000000003</v>
      </c>
      <c r="X24" s="6">
        <f t="shared" si="21"/>
        <v>0.89100000000000001</v>
      </c>
      <c r="Y24" s="6">
        <f t="shared" si="22"/>
        <v>0.87119999999999997</v>
      </c>
      <c r="Z24" s="6">
        <f t="shared" si="23"/>
        <v>0.86129999999999995</v>
      </c>
      <c r="AA24" s="6">
        <f t="shared" si="24"/>
        <v>0.8256</v>
      </c>
      <c r="AB24" s="6">
        <f t="shared" si="25"/>
        <v>0.76500000000000001</v>
      </c>
      <c r="AC24" s="6">
        <f t="shared" si="26"/>
        <v>0.6552</v>
      </c>
      <c r="AD24" s="6">
        <f t="shared" si="27"/>
        <v>0.41499999999999998</v>
      </c>
      <c r="AG24" s="64"/>
      <c r="AH24" s="64"/>
      <c r="AI24" s="64"/>
      <c r="AJ24" s="64"/>
      <c r="AK24" s="64"/>
    </row>
    <row r="25" spans="1:37" s="6" customFormat="1" ht="15" thickBot="1">
      <c r="A25" s="58"/>
      <c r="B25" s="53"/>
      <c r="C25" s="53"/>
      <c r="D25" s="6">
        <v>140</v>
      </c>
      <c r="E25" s="8">
        <f t="shared" si="28"/>
        <v>153.84615384615387</v>
      </c>
      <c r="F25" s="8">
        <v>16000</v>
      </c>
      <c r="G25" s="8"/>
      <c r="H25" s="8">
        <f t="shared" si="15"/>
        <v>114.28571428571429</v>
      </c>
      <c r="I25" s="8">
        <f t="shared" si="29"/>
        <v>103.99999999999999</v>
      </c>
      <c r="J25" s="6">
        <v>91</v>
      </c>
      <c r="K25" s="9" t="s">
        <v>55</v>
      </c>
      <c r="L25" s="9" t="s">
        <v>55</v>
      </c>
      <c r="M25" s="9" t="s">
        <v>56</v>
      </c>
      <c r="N25" s="9" t="s">
        <v>51</v>
      </c>
      <c r="O25" s="9" t="s">
        <v>21</v>
      </c>
      <c r="P25" s="9" t="s">
        <v>52</v>
      </c>
      <c r="Q25" s="9" t="s">
        <v>57</v>
      </c>
      <c r="R25" s="9" t="s">
        <v>58</v>
      </c>
      <c r="V25" s="6">
        <f t="shared" si="19"/>
        <v>0.95039999999999991</v>
      </c>
      <c r="W25" s="6">
        <f t="shared" si="20"/>
        <v>0.95039999999999991</v>
      </c>
      <c r="X25" s="6">
        <f t="shared" si="21"/>
        <v>0.9405</v>
      </c>
      <c r="Y25" s="6">
        <f t="shared" si="22"/>
        <v>0.92070000000000007</v>
      </c>
      <c r="Z25" s="6">
        <f t="shared" si="23"/>
        <v>0.85360000000000003</v>
      </c>
      <c r="AA25" s="6">
        <f t="shared" si="24"/>
        <v>0.76500000000000001</v>
      </c>
      <c r="AB25" s="6">
        <f t="shared" si="25"/>
        <v>0.59940000000000004</v>
      </c>
      <c r="AC25" s="6">
        <f t="shared" si="26"/>
        <v>0.39</v>
      </c>
      <c r="AG25" s="65"/>
      <c r="AH25" s="65"/>
      <c r="AI25" s="65"/>
      <c r="AJ25" s="65"/>
      <c r="AK25" s="65"/>
    </row>
    <row r="26" spans="1:37" ht="15" thickBot="1">
      <c r="G26" s="2"/>
      <c r="H26" s="2"/>
      <c r="I26" s="2"/>
      <c r="K26" s="1"/>
      <c r="L26" s="1"/>
      <c r="M26" s="1"/>
      <c r="N26" s="1"/>
      <c r="O26" s="1"/>
      <c r="P26" s="1"/>
      <c r="Q26" s="1"/>
    </row>
    <row r="27" spans="1:37" s="10" customFormat="1" ht="15" customHeight="1" thickBot="1">
      <c r="A27" s="46" t="s">
        <v>96</v>
      </c>
      <c r="B27" s="59" t="s">
        <v>140</v>
      </c>
      <c r="C27" s="59" t="s">
        <v>84</v>
      </c>
      <c r="D27" s="10">
        <v>18</v>
      </c>
      <c r="E27" s="11">
        <f t="shared" ref="E27:E34" si="30">D27/J27*100</f>
        <v>19.565217391304348</v>
      </c>
      <c r="F27" s="12">
        <v>1200</v>
      </c>
      <c r="G27" s="12"/>
      <c r="H27" s="12">
        <f t="shared" si="15"/>
        <v>66.666666666666671</v>
      </c>
      <c r="I27" s="12">
        <f t="shared" ref="I27:I34" si="31">F27/E27</f>
        <v>61.333333333333336</v>
      </c>
      <c r="J27" s="10">
        <v>92</v>
      </c>
      <c r="L27" s="13" t="s">
        <v>81</v>
      </c>
      <c r="M27" s="13" t="s">
        <v>87</v>
      </c>
      <c r="N27" s="13" t="s">
        <v>68</v>
      </c>
      <c r="O27" s="13" t="s">
        <v>88</v>
      </c>
      <c r="P27" s="13" t="s">
        <v>89</v>
      </c>
      <c r="Q27" s="13" t="s">
        <v>90</v>
      </c>
      <c r="W27" s="10">
        <f t="shared" ref="V27:W34" si="32">VALUE(LEFT(L27,FIND("/",L27,1)-1))*VALUE(RIGHT(L27,FIND("/",L27,1)-1))</f>
        <v>0.89100000000000001</v>
      </c>
      <c r="X27" s="10">
        <f t="shared" ref="X27:X31" si="33">VALUE(LEFT(M27,FIND("/",M27,1)-1))*VALUE(RIGHT(M27,FIND("/",M27,1)-1))</f>
        <v>0.87119999999999997</v>
      </c>
      <c r="Y27" s="10">
        <f t="shared" ref="Y27:Y34" si="34">VALUE(LEFT(N27,FIND("/",N27,1)-1))*VALUE(RIGHT(N27,FIND("/",N27,1)-1))</f>
        <v>0.85139999999999993</v>
      </c>
      <c r="Z27" s="10">
        <f t="shared" ref="Z27:Z34" si="35">VALUE(LEFT(O27,FIND("/",O27,1)-1))*VALUE(RIGHT(O27,FIND("/",O27,1)-1))</f>
        <v>0.83160000000000001</v>
      </c>
      <c r="AA27" s="10">
        <f t="shared" ref="AA27:AA34" si="36">VALUE(LEFT(P27,FIND("/",P27,1)-1))*VALUE(RIGHT(P27,FIND("/",P27,1)-1))</f>
        <v>0.80190000000000006</v>
      </c>
      <c r="AB27" s="10">
        <f t="shared" ref="AB27:AB34" si="37">VALUE(LEFT(Q27,FIND("/",Q27,1)-1))*VALUE(RIGHT(Q27,FIND("/",Q27,1)-1))</f>
        <v>0.79200000000000004</v>
      </c>
      <c r="AG27" s="44" t="s">
        <v>130</v>
      </c>
      <c r="AH27" s="44" t="s">
        <v>131</v>
      </c>
      <c r="AI27" s="44" t="s">
        <v>134</v>
      </c>
      <c r="AJ27" s="44" t="s">
        <v>131</v>
      </c>
      <c r="AK27" s="44" t="s">
        <v>130</v>
      </c>
    </row>
    <row r="28" spans="1:37" s="10" customFormat="1" ht="15" customHeight="1" thickBot="1">
      <c r="A28" s="46"/>
      <c r="B28" s="59"/>
      <c r="C28" s="59"/>
      <c r="D28" s="10">
        <v>24</v>
      </c>
      <c r="E28" s="11">
        <f t="shared" si="30"/>
        <v>26.086956521739129</v>
      </c>
      <c r="F28" s="12">
        <v>1800</v>
      </c>
      <c r="G28" s="12"/>
      <c r="H28" s="12">
        <f t="shared" si="15"/>
        <v>75</v>
      </c>
      <c r="I28" s="12">
        <f t="shared" si="31"/>
        <v>69</v>
      </c>
      <c r="J28" s="10">
        <v>92</v>
      </c>
      <c r="L28" s="13" t="s">
        <v>81</v>
      </c>
      <c r="M28" s="13" t="s">
        <v>87</v>
      </c>
      <c r="N28" s="13" t="s">
        <v>68</v>
      </c>
      <c r="O28" s="13" t="s">
        <v>88</v>
      </c>
      <c r="P28" s="13" t="s">
        <v>89</v>
      </c>
      <c r="Q28" s="13" t="s">
        <v>90</v>
      </c>
      <c r="W28" s="10">
        <f t="shared" si="32"/>
        <v>0.89100000000000001</v>
      </c>
      <c r="X28" s="10">
        <f t="shared" si="33"/>
        <v>0.87119999999999997</v>
      </c>
      <c r="Y28" s="10">
        <f t="shared" si="34"/>
        <v>0.85139999999999993</v>
      </c>
      <c r="Z28" s="10">
        <f t="shared" si="35"/>
        <v>0.83160000000000001</v>
      </c>
      <c r="AA28" s="10">
        <f t="shared" si="36"/>
        <v>0.80190000000000006</v>
      </c>
      <c r="AB28" s="10">
        <f t="shared" si="37"/>
        <v>0.79200000000000004</v>
      </c>
      <c r="AG28" s="47"/>
      <c r="AH28" s="47"/>
      <c r="AI28" s="47"/>
      <c r="AJ28" s="47"/>
      <c r="AK28" s="47"/>
    </row>
    <row r="29" spans="1:37" s="10" customFormat="1" ht="15" customHeight="1" thickBot="1">
      <c r="A29" s="46"/>
      <c r="B29" s="59"/>
      <c r="C29" s="59"/>
      <c r="D29" s="10">
        <v>36</v>
      </c>
      <c r="E29" s="11">
        <f t="shared" si="30"/>
        <v>39.130434782608695</v>
      </c>
      <c r="F29" s="12">
        <v>2900</v>
      </c>
      <c r="G29" s="12"/>
      <c r="H29" s="12">
        <f t="shared" si="15"/>
        <v>80.555555555555557</v>
      </c>
      <c r="I29" s="12">
        <f t="shared" si="31"/>
        <v>74.111111111111114</v>
      </c>
      <c r="J29" s="10">
        <v>92</v>
      </c>
      <c r="L29" s="13" t="s">
        <v>81</v>
      </c>
      <c r="M29" s="13" t="s">
        <v>87</v>
      </c>
      <c r="N29" s="13" t="s">
        <v>68</v>
      </c>
      <c r="O29" s="13" t="s">
        <v>88</v>
      </c>
      <c r="P29" s="13" t="s">
        <v>89</v>
      </c>
      <c r="Q29" s="13" t="s">
        <v>90</v>
      </c>
      <c r="W29" s="10">
        <f t="shared" si="32"/>
        <v>0.89100000000000001</v>
      </c>
      <c r="X29" s="10">
        <f t="shared" si="33"/>
        <v>0.87119999999999997</v>
      </c>
      <c r="Y29" s="10">
        <f t="shared" si="34"/>
        <v>0.85139999999999993</v>
      </c>
      <c r="Z29" s="10">
        <f t="shared" si="35"/>
        <v>0.83160000000000001</v>
      </c>
      <c r="AA29" s="10">
        <f t="shared" si="36"/>
        <v>0.80190000000000006</v>
      </c>
      <c r="AB29" s="10">
        <f t="shared" si="37"/>
        <v>0.79200000000000004</v>
      </c>
      <c r="AG29" s="45"/>
      <c r="AH29" s="45"/>
      <c r="AI29" s="45"/>
      <c r="AJ29" s="45"/>
      <c r="AK29" s="45"/>
    </row>
    <row r="30" spans="1:37" s="10" customFormat="1" ht="15" customHeight="1" thickBot="1">
      <c r="A30" s="46"/>
      <c r="B30" s="59" t="s">
        <v>141</v>
      </c>
      <c r="C30" s="59" t="s">
        <v>84</v>
      </c>
      <c r="D30" s="10">
        <v>18</v>
      </c>
      <c r="E30" s="11">
        <f t="shared" si="30"/>
        <v>19.565217391304348</v>
      </c>
      <c r="F30" s="12">
        <v>1150</v>
      </c>
      <c r="G30" s="12"/>
      <c r="H30" s="12">
        <f t="shared" si="15"/>
        <v>63.888888888888886</v>
      </c>
      <c r="I30" s="12">
        <f t="shared" si="31"/>
        <v>58.777777777777779</v>
      </c>
      <c r="J30" s="10">
        <v>92</v>
      </c>
      <c r="K30" s="13"/>
      <c r="L30" s="13" t="s">
        <v>81</v>
      </c>
      <c r="M30" s="13" t="s">
        <v>87</v>
      </c>
      <c r="N30" s="13" t="s">
        <v>68</v>
      </c>
      <c r="O30" s="13" t="s">
        <v>78</v>
      </c>
      <c r="P30" s="13" t="s">
        <v>91</v>
      </c>
      <c r="Q30" s="13" t="s">
        <v>92</v>
      </c>
      <c r="W30" s="10">
        <f t="shared" si="32"/>
        <v>0.89100000000000001</v>
      </c>
      <c r="X30" s="10">
        <f t="shared" si="33"/>
        <v>0.87119999999999997</v>
      </c>
      <c r="Y30" s="10">
        <f t="shared" si="34"/>
        <v>0.85139999999999993</v>
      </c>
      <c r="Z30" s="10">
        <f t="shared" si="35"/>
        <v>0.79799999999999993</v>
      </c>
      <c r="AA30" s="10">
        <f t="shared" si="36"/>
        <v>0.65610000000000013</v>
      </c>
      <c r="AB30" s="10">
        <f t="shared" si="37"/>
        <v>0.4</v>
      </c>
      <c r="AG30" s="44" t="s">
        <v>130</v>
      </c>
      <c r="AH30" s="44" t="s">
        <v>130</v>
      </c>
      <c r="AI30" s="44" t="s">
        <v>143</v>
      </c>
      <c r="AJ30" s="44" t="s">
        <v>131</v>
      </c>
      <c r="AK30" s="44" t="s">
        <v>130</v>
      </c>
    </row>
    <row r="31" spans="1:37" s="10" customFormat="1" ht="15" customHeight="1" thickBot="1">
      <c r="A31" s="46"/>
      <c r="B31" s="59"/>
      <c r="C31" s="59"/>
      <c r="D31" s="10">
        <v>24</v>
      </c>
      <c r="E31" s="11">
        <f t="shared" si="30"/>
        <v>26.086956521739129</v>
      </c>
      <c r="F31" s="12">
        <v>1675</v>
      </c>
      <c r="G31" s="12"/>
      <c r="H31" s="12">
        <f t="shared" si="15"/>
        <v>69.791666666666671</v>
      </c>
      <c r="I31" s="12">
        <f t="shared" si="31"/>
        <v>64.208333333333343</v>
      </c>
      <c r="J31" s="10">
        <v>92</v>
      </c>
      <c r="K31" s="13"/>
      <c r="L31" s="13" t="s">
        <v>81</v>
      </c>
      <c r="M31" s="13" t="s">
        <v>87</v>
      </c>
      <c r="N31" s="13" t="s">
        <v>68</v>
      </c>
      <c r="O31" s="13" t="s">
        <v>78</v>
      </c>
      <c r="P31" s="13" t="s">
        <v>91</v>
      </c>
      <c r="Q31" s="13" t="s">
        <v>92</v>
      </c>
      <c r="W31" s="10">
        <f t="shared" si="32"/>
        <v>0.89100000000000001</v>
      </c>
      <c r="X31" s="10">
        <f t="shared" si="33"/>
        <v>0.87119999999999997</v>
      </c>
      <c r="Y31" s="10">
        <f t="shared" si="34"/>
        <v>0.85139999999999993</v>
      </c>
      <c r="Z31" s="10">
        <f t="shared" si="35"/>
        <v>0.79799999999999993</v>
      </c>
      <c r="AA31" s="10">
        <f t="shared" si="36"/>
        <v>0.65610000000000013</v>
      </c>
      <c r="AB31" s="10">
        <f t="shared" si="37"/>
        <v>0.4</v>
      </c>
      <c r="AG31" s="45"/>
      <c r="AH31" s="45"/>
      <c r="AI31" s="45"/>
      <c r="AJ31" s="45"/>
      <c r="AK31" s="45"/>
    </row>
    <row r="32" spans="1:37" s="10" customFormat="1" ht="15" customHeight="1" thickBot="1">
      <c r="A32" s="46"/>
      <c r="B32" s="59" t="s">
        <v>145</v>
      </c>
      <c r="C32" s="59" t="s">
        <v>84</v>
      </c>
      <c r="D32" s="10">
        <v>18</v>
      </c>
      <c r="E32" s="11">
        <f t="shared" si="30"/>
        <v>19.565217391304348</v>
      </c>
      <c r="F32" s="12">
        <v>1200</v>
      </c>
      <c r="G32" s="12"/>
      <c r="H32" s="12">
        <f t="shared" si="15"/>
        <v>66.666666666666671</v>
      </c>
      <c r="I32" s="12">
        <f t="shared" si="31"/>
        <v>61.333333333333336</v>
      </c>
      <c r="J32" s="10">
        <v>92</v>
      </c>
      <c r="K32" s="10" t="s">
        <v>121</v>
      </c>
      <c r="L32" s="10" t="s">
        <v>123</v>
      </c>
      <c r="N32" s="10" t="s">
        <v>124</v>
      </c>
      <c r="O32" s="10" t="s">
        <v>125</v>
      </c>
      <c r="P32" s="10" t="s">
        <v>126</v>
      </c>
      <c r="Q32" s="10" t="s">
        <v>126</v>
      </c>
      <c r="S32" s="10" t="s">
        <v>81</v>
      </c>
      <c r="T32" s="10" t="s">
        <v>127</v>
      </c>
      <c r="U32" s="10" t="s">
        <v>122</v>
      </c>
      <c r="V32" s="10">
        <f t="shared" si="32"/>
        <v>0.98</v>
      </c>
      <c r="W32" s="10">
        <f t="shared" ref="W32:W34" si="38">VALUE(LEFT(L32,FIND("/",L32,1)-1))*VALUE(RIGHT(L32,FIND("/",L32,1)-1))</f>
        <v>0.97</v>
      </c>
      <c r="Y32" s="10">
        <f t="shared" si="34"/>
        <v>0.94</v>
      </c>
      <c r="Z32" s="10">
        <f t="shared" si="35"/>
        <v>0.92</v>
      </c>
      <c r="AA32" s="10">
        <f t="shared" si="36"/>
        <v>0.9</v>
      </c>
      <c r="AB32" s="10">
        <f t="shared" si="37"/>
        <v>0.9</v>
      </c>
      <c r="AD32" s="10">
        <f t="shared" ref="AD32:AD34" si="39">VALUE(LEFT(S32,FIND("/",S32,1)-1))*VALUE(RIGHT(S32,FIND("/",S32,1)-1))</f>
        <v>0.89100000000000001</v>
      </c>
      <c r="AE32" s="10">
        <f t="shared" ref="AE32:AE34" si="40">VALUE(LEFT(T32,FIND("/",T32,1)-1))*VALUE(RIGHT(T32,FIND("/",T32,1)-1))</f>
        <v>0.873</v>
      </c>
      <c r="AF32" s="10">
        <f t="shared" ref="AF32:AF34" si="41">VALUE(LEFT(U32,FIND("/",U32,1)-1))*VALUE(RIGHT(U32,FIND("/",U32,1)-1))</f>
        <v>0.81</v>
      </c>
      <c r="AG32" s="44" t="s">
        <v>130</v>
      </c>
      <c r="AH32" s="50" t="s">
        <v>129</v>
      </c>
      <c r="AI32" s="48" t="s">
        <v>134</v>
      </c>
      <c r="AJ32" s="44" t="s">
        <v>131</v>
      </c>
      <c r="AK32" s="44" t="s">
        <v>130</v>
      </c>
    </row>
    <row r="33" spans="1:37" s="10" customFormat="1" ht="15" customHeight="1" thickBot="1">
      <c r="A33" s="46"/>
      <c r="B33" s="59"/>
      <c r="C33" s="59"/>
      <c r="D33" s="10">
        <v>24</v>
      </c>
      <c r="E33" s="11">
        <f t="shared" si="30"/>
        <v>26.086956521739129</v>
      </c>
      <c r="F33" s="12">
        <v>1800</v>
      </c>
      <c r="G33" s="12"/>
      <c r="H33" s="12">
        <f t="shared" si="15"/>
        <v>75</v>
      </c>
      <c r="I33" s="12">
        <f t="shared" si="31"/>
        <v>69</v>
      </c>
      <c r="J33" s="10">
        <v>92</v>
      </c>
      <c r="K33" s="10" t="s">
        <v>121</v>
      </c>
      <c r="L33" s="10" t="s">
        <v>123</v>
      </c>
      <c r="N33" s="10" t="s">
        <v>124</v>
      </c>
      <c r="O33" s="10" t="s">
        <v>125</v>
      </c>
      <c r="P33" s="10" t="s">
        <v>126</v>
      </c>
      <c r="Q33" s="10" t="s">
        <v>126</v>
      </c>
      <c r="S33" s="10" t="s">
        <v>81</v>
      </c>
      <c r="T33" s="10" t="s">
        <v>127</v>
      </c>
      <c r="U33" s="10" t="s">
        <v>122</v>
      </c>
      <c r="V33" s="10">
        <f t="shared" si="32"/>
        <v>0.98</v>
      </c>
      <c r="W33" s="10">
        <f t="shared" si="38"/>
        <v>0.97</v>
      </c>
      <c r="Y33" s="10">
        <f t="shared" si="34"/>
        <v>0.94</v>
      </c>
      <c r="Z33" s="10">
        <f t="shared" si="35"/>
        <v>0.92</v>
      </c>
      <c r="AA33" s="10">
        <f t="shared" si="36"/>
        <v>0.9</v>
      </c>
      <c r="AB33" s="10">
        <f t="shared" si="37"/>
        <v>0.9</v>
      </c>
      <c r="AD33" s="10">
        <f t="shared" si="39"/>
        <v>0.89100000000000001</v>
      </c>
      <c r="AE33" s="10">
        <f t="shared" si="40"/>
        <v>0.873</v>
      </c>
      <c r="AF33" s="10">
        <f t="shared" si="41"/>
        <v>0.81</v>
      </c>
      <c r="AG33" s="47"/>
      <c r="AH33" s="47"/>
      <c r="AI33" s="48"/>
      <c r="AJ33" s="47"/>
      <c r="AK33" s="47"/>
    </row>
    <row r="34" spans="1:37" s="10" customFormat="1" ht="15" customHeight="1" thickBot="1">
      <c r="A34" s="46"/>
      <c r="B34" s="59"/>
      <c r="C34" s="59"/>
      <c r="D34" s="10">
        <v>36</v>
      </c>
      <c r="E34" s="11">
        <f t="shared" si="30"/>
        <v>39.130434782608695</v>
      </c>
      <c r="F34" s="12">
        <v>2900</v>
      </c>
      <c r="G34" s="12"/>
      <c r="H34" s="12">
        <f t="shared" si="15"/>
        <v>80.555555555555557</v>
      </c>
      <c r="I34" s="12">
        <f t="shared" si="31"/>
        <v>74.111111111111114</v>
      </c>
      <c r="J34" s="10">
        <v>92</v>
      </c>
      <c r="K34" s="10" t="s">
        <v>121</v>
      </c>
      <c r="L34" s="10" t="s">
        <v>123</v>
      </c>
      <c r="N34" s="10" t="s">
        <v>124</v>
      </c>
      <c r="O34" s="10" t="s">
        <v>125</v>
      </c>
      <c r="P34" s="10" t="s">
        <v>126</v>
      </c>
      <c r="Q34" s="10" t="s">
        <v>126</v>
      </c>
      <c r="S34" s="10" t="s">
        <v>81</v>
      </c>
      <c r="T34" s="10" t="s">
        <v>127</v>
      </c>
      <c r="U34" s="10" t="s">
        <v>122</v>
      </c>
      <c r="V34" s="10">
        <f t="shared" si="32"/>
        <v>0.98</v>
      </c>
      <c r="W34" s="10">
        <f t="shared" si="38"/>
        <v>0.97</v>
      </c>
      <c r="Y34" s="10">
        <f t="shared" si="34"/>
        <v>0.94</v>
      </c>
      <c r="Z34" s="10">
        <f t="shared" si="35"/>
        <v>0.92</v>
      </c>
      <c r="AA34" s="10">
        <f t="shared" si="36"/>
        <v>0.9</v>
      </c>
      <c r="AB34" s="10">
        <f t="shared" si="37"/>
        <v>0.9</v>
      </c>
      <c r="AD34" s="10">
        <f t="shared" si="39"/>
        <v>0.89100000000000001</v>
      </c>
      <c r="AE34" s="10">
        <f t="shared" si="40"/>
        <v>0.873</v>
      </c>
      <c r="AF34" s="10">
        <f t="shared" si="41"/>
        <v>0.81</v>
      </c>
      <c r="AG34" s="45"/>
      <c r="AH34" s="45"/>
      <c r="AI34" s="49"/>
      <c r="AJ34" s="45"/>
      <c r="AK34" s="45"/>
    </row>
    <row r="35" spans="1:37" ht="15" thickBot="1">
      <c r="K35" s="1"/>
      <c r="L35" s="1"/>
      <c r="M35" s="1"/>
      <c r="N35" s="1"/>
      <c r="O35" s="1"/>
      <c r="P35" s="1"/>
      <c r="Q35" s="1"/>
    </row>
    <row r="36" spans="1:37" ht="15" thickBot="1">
      <c r="A36" s="76" t="s">
        <v>142</v>
      </c>
      <c r="B36" s="77"/>
      <c r="C36" s="18"/>
      <c r="D36" s="18"/>
      <c r="E36" s="18"/>
      <c r="F36" s="18"/>
      <c r="G36" s="18"/>
      <c r="H36" s="18"/>
      <c r="I36" s="18"/>
      <c r="J36" s="18"/>
      <c r="K36" s="55" t="s">
        <v>5</v>
      </c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81" t="s">
        <v>139</v>
      </c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26"/>
      <c r="AH36" s="26"/>
      <c r="AI36" s="26"/>
      <c r="AJ36" s="26"/>
      <c r="AK36" s="26"/>
    </row>
    <row r="37" spans="1:37" ht="15" customHeight="1" thickBot="1">
      <c r="A37" s="73"/>
      <c r="B37" s="75"/>
      <c r="C37" s="16"/>
      <c r="D37" s="16"/>
      <c r="E37" s="16"/>
      <c r="F37" s="16"/>
      <c r="G37" s="16"/>
      <c r="H37" s="16"/>
      <c r="I37" s="16"/>
      <c r="J37" s="16"/>
      <c r="K37" s="36">
        <v>1000</v>
      </c>
      <c r="L37" s="36">
        <v>5000</v>
      </c>
      <c r="M37" s="36">
        <v>10000</v>
      </c>
      <c r="N37" s="36">
        <v>15000</v>
      </c>
      <c r="O37" s="36">
        <v>20000</v>
      </c>
      <c r="P37" s="36">
        <v>25000</v>
      </c>
      <c r="Q37" s="36">
        <v>30000</v>
      </c>
      <c r="R37" s="36">
        <v>35000</v>
      </c>
      <c r="S37" s="36">
        <v>40000</v>
      </c>
      <c r="T37" s="36">
        <v>45000</v>
      </c>
      <c r="U37" s="36">
        <v>50000</v>
      </c>
      <c r="V37" s="36">
        <v>1000</v>
      </c>
      <c r="W37" s="36">
        <v>5000</v>
      </c>
      <c r="X37" s="36">
        <v>10000</v>
      </c>
      <c r="Y37" s="36">
        <v>15000</v>
      </c>
      <c r="Z37" s="36">
        <v>20000</v>
      </c>
      <c r="AA37" s="36">
        <v>25000</v>
      </c>
      <c r="AB37" s="36">
        <v>30000</v>
      </c>
      <c r="AC37" s="36">
        <v>35000</v>
      </c>
      <c r="AD37" s="36">
        <v>40000</v>
      </c>
      <c r="AE37" s="36">
        <v>45000</v>
      </c>
      <c r="AF37" s="36">
        <v>50000</v>
      </c>
      <c r="AG37" s="25"/>
      <c r="AH37" s="25"/>
      <c r="AI37" s="25"/>
      <c r="AJ37" s="25"/>
      <c r="AK37" s="25"/>
    </row>
    <row r="38" spans="1:37" s="14" customFormat="1" ht="15" customHeight="1" thickBot="1">
      <c r="A38" s="14" t="s">
        <v>101</v>
      </c>
      <c r="C38" s="37"/>
      <c r="D38" s="38"/>
      <c r="E38" s="38"/>
      <c r="F38" s="38"/>
      <c r="G38" s="38"/>
      <c r="H38" s="38"/>
      <c r="I38" s="39"/>
      <c r="K38" s="15" t="s">
        <v>102</v>
      </c>
      <c r="L38" s="15" t="s">
        <v>103</v>
      </c>
      <c r="M38" s="15" t="s">
        <v>104</v>
      </c>
      <c r="N38" s="15" t="s">
        <v>105</v>
      </c>
      <c r="O38" s="15" t="s">
        <v>106</v>
      </c>
      <c r="P38" s="15" t="s">
        <v>107</v>
      </c>
      <c r="Q38" s="15" t="s">
        <v>108</v>
      </c>
      <c r="R38" s="15" t="s">
        <v>109</v>
      </c>
      <c r="S38" s="15" t="s">
        <v>110</v>
      </c>
      <c r="T38" s="15" t="s">
        <v>111</v>
      </c>
      <c r="U38" s="15" t="s">
        <v>112</v>
      </c>
      <c r="V38" s="14">
        <f t="shared" ref="V38" si="42">VALUE(LEFT(K38,FIND("/",K38,1)-1))*VALUE(RIGHT(K38,FIND("/",K38,1)-1))</f>
        <v>1</v>
      </c>
      <c r="W38" s="14">
        <f t="shared" ref="W38:W39" si="43">VALUE(LEFT(L38,FIND("/",L38,1)-1))*VALUE(RIGHT(L38,FIND("/",L38,1)-1))</f>
        <v>0.99</v>
      </c>
      <c r="X38" s="14">
        <f t="shared" ref="X38:X39" si="44">VALUE(LEFT(M38,FIND("/",M38,1)-1))*VALUE(RIGHT(M38,FIND("/",M38,1)-1))</f>
        <v>0.97</v>
      </c>
      <c r="Y38" s="14">
        <f t="shared" ref="Y38:Y39" si="45">VALUE(LEFT(N38,FIND("/",N38,1)-1))*VALUE(RIGHT(N38,FIND("/",N38,1)-1))</f>
        <v>0.96</v>
      </c>
      <c r="Z38" s="14">
        <f t="shared" ref="Z38:Z39" si="46">VALUE(LEFT(O38,FIND("/",O38,1)-1))*VALUE(RIGHT(O38,FIND("/",O38,1)-1))</f>
        <v>0.94</v>
      </c>
      <c r="AA38" s="14">
        <f t="shared" ref="AA38:AA39" si="47">VALUE(LEFT(P38,FIND("/",P38,1)-1))*VALUE(RIGHT(P38,FIND("/",P38,1)-1))</f>
        <v>0.93</v>
      </c>
      <c r="AB38" s="14">
        <f t="shared" ref="AB38:AB39" si="48">VALUE(LEFT(Q38,FIND("/",Q38,1)-1))*VALUE(RIGHT(Q38,FIND("/",Q38,1)-1))</f>
        <v>0.91</v>
      </c>
      <c r="AC38" s="14">
        <f t="shared" ref="AC38:AC39" si="49">VALUE(LEFT(R38,FIND("/",R38,1)-1))*VALUE(RIGHT(R38,FIND("/",R38,1)-1))</f>
        <v>0.9</v>
      </c>
      <c r="AD38" s="14">
        <f t="shared" ref="AD38:AD39" si="50">VALUE(LEFT(S38,FIND("/",S38,1)-1))*VALUE(RIGHT(S38,FIND("/",S38,1)-1))</f>
        <v>0.88</v>
      </c>
      <c r="AE38" s="14">
        <f t="shared" ref="AE38:AE39" si="51">VALUE(LEFT(T38,FIND("/",T38,1)-1))*VALUE(RIGHT(T38,FIND("/",T38,1)-1))</f>
        <v>0.87</v>
      </c>
      <c r="AF38" s="14">
        <f t="shared" ref="AF38:AF39" si="52">VALUE(LEFT(U38,FIND("/",U38,1)-1))*VALUE(RIGHT(U38,FIND("/",U38,1)-1))</f>
        <v>0.85</v>
      </c>
      <c r="AG38" s="51" t="s">
        <v>129</v>
      </c>
      <c r="AH38" s="51" t="s">
        <v>129</v>
      </c>
      <c r="AI38" s="67" t="s">
        <v>134</v>
      </c>
      <c r="AJ38" s="67" t="s">
        <v>131</v>
      </c>
      <c r="AK38" s="51" t="s">
        <v>129</v>
      </c>
    </row>
    <row r="39" spans="1:37" s="14" customFormat="1" ht="15" customHeight="1" thickBot="1">
      <c r="A39" s="14" t="s">
        <v>113</v>
      </c>
      <c r="C39" s="40"/>
      <c r="D39" s="41"/>
      <c r="E39" s="41"/>
      <c r="F39" s="41"/>
      <c r="G39" s="41"/>
      <c r="H39" s="41"/>
      <c r="I39" s="42"/>
      <c r="K39" s="15" t="s">
        <v>103</v>
      </c>
      <c r="L39" s="15" t="s">
        <v>104</v>
      </c>
      <c r="M39" s="15" t="s">
        <v>114</v>
      </c>
      <c r="N39" s="15" t="s">
        <v>115</v>
      </c>
      <c r="O39" s="15" t="s">
        <v>109</v>
      </c>
      <c r="P39" s="15" t="s">
        <v>111</v>
      </c>
      <c r="Q39" s="15" t="s">
        <v>116</v>
      </c>
      <c r="R39" s="15" t="s">
        <v>117</v>
      </c>
      <c r="S39" s="15" t="s">
        <v>118</v>
      </c>
      <c r="T39" s="15" t="s">
        <v>119</v>
      </c>
      <c r="U39" s="15" t="s">
        <v>120</v>
      </c>
      <c r="V39" s="14">
        <f t="shared" ref="V39" si="53">VALUE(LEFT(K39,FIND("/",K39,1)-1))*VALUE(RIGHT(K39,FIND("/",K39,1)-1))</f>
        <v>0.99</v>
      </c>
      <c r="W39" s="14">
        <f t="shared" si="43"/>
        <v>0.97</v>
      </c>
      <c r="X39" s="14">
        <f t="shared" si="44"/>
        <v>0.95</v>
      </c>
      <c r="Y39" s="14">
        <f t="shared" si="45"/>
        <v>0.92</v>
      </c>
      <c r="Z39" s="14">
        <f t="shared" si="46"/>
        <v>0.9</v>
      </c>
      <c r="AA39" s="14">
        <f t="shared" si="47"/>
        <v>0.87</v>
      </c>
      <c r="AB39" s="14">
        <f t="shared" si="48"/>
        <v>0.84</v>
      </c>
      <c r="AC39" s="14">
        <f t="shared" si="49"/>
        <v>0.82</v>
      </c>
      <c r="AD39" s="14">
        <f t="shared" si="50"/>
        <v>0.79</v>
      </c>
      <c r="AE39" s="14">
        <f t="shared" si="51"/>
        <v>0.77</v>
      </c>
      <c r="AF39" s="14">
        <f t="shared" si="52"/>
        <v>0.74</v>
      </c>
      <c r="AG39" s="52"/>
      <c r="AH39" s="52"/>
      <c r="AI39" s="68"/>
      <c r="AJ39" s="68"/>
      <c r="AK39" s="52"/>
    </row>
    <row r="42" spans="1:37">
      <c r="A42" t="s">
        <v>65</v>
      </c>
    </row>
  </sheetData>
  <mergeCells count="60">
    <mergeCell ref="AK1:AK3"/>
    <mergeCell ref="V2:AF2"/>
    <mergeCell ref="A36:B37"/>
    <mergeCell ref="K2:U2"/>
    <mergeCell ref="AG1:AG3"/>
    <mergeCell ref="AH1:AH3"/>
    <mergeCell ref="AI1:AI3"/>
    <mergeCell ref="AJ1:AJ3"/>
    <mergeCell ref="V36:AF36"/>
    <mergeCell ref="AG4:AG11"/>
    <mergeCell ref="AG13:AG25"/>
    <mergeCell ref="C18:C20"/>
    <mergeCell ref="B13:B20"/>
    <mergeCell ref="B32:B34"/>
    <mergeCell ref="C32:C34"/>
    <mergeCell ref="A22:A25"/>
    <mergeCell ref="AK38:AK39"/>
    <mergeCell ref="AH4:AH11"/>
    <mergeCell ref="AH13:AH25"/>
    <mergeCell ref="AH38:AH39"/>
    <mergeCell ref="AI4:AI11"/>
    <mergeCell ref="AI13:AI25"/>
    <mergeCell ref="AI38:AI39"/>
    <mergeCell ref="AJ4:AJ11"/>
    <mergeCell ref="AJ13:AJ25"/>
    <mergeCell ref="AJ38:AJ39"/>
    <mergeCell ref="AK4:AK11"/>
    <mergeCell ref="AK13:AK25"/>
    <mergeCell ref="AJ32:AJ34"/>
    <mergeCell ref="AK32:AK34"/>
    <mergeCell ref="AJ27:AJ29"/>
    <mergeCell ref="AK27:AK29"/>
    <mergeCell ref="AG38:AG39"/>
    <mergeCell ref="C22:C25"/>
    <mergeCell ref="B22:B25"/>
    <mergeCell ref="C4:C7"/>
    <mergeCell ref="A4:A7"/>
    <mergeCell ref="A8:A11"/>
    <mergeCell ref="C8:C11"/>
    <mergeCell ref="B4:B11"/>
    <mergeCell ref="K36:U36"/>
    <mergeCell ref="A13:A17"/>
    <mergeCell ref="A18:A20"/>
    <mergeCell ref="B27:B29"/>
    <mergeCell ref="C27:C29"/>
    <mergeCell ref="C30:C31"/>
    <mergeCell ref="B30:B31"/>
    <mergeCell ref="C13:C17"/>
    <mergeCell ref="AJ30:AJ31"/>
    <mergeCell ref="AK30:AK31"/>
    <mergeCell ref="A27:A34"/>
    <mergeCell ref="AI27:AI29"/>
    <mergeCell ref="AI30:AI31"/>
    <mergeCell ref="AI32:AI34"/>
    <mergeCell ref="AG27:AG29"/>
    <mergeCell ref="AH27:AH29"/>
    <mergeCell ref="AG32:AG34"/>
    <mergeCell ref="AH32:AH34"/>
    <mergeCell ref="AG30:AG31"/>
    <mergeCell ref="AH30:AH31"/>
  </mergeCells>
  <conditionalFormatting sqref="V38:AF39 V4:AC11 V13:AB20 V22:AC25 V27:AD31 V32:AF34">
    <cfRule type="cellIs" dxfId="0" priority="14" operator="greaterThan">
      <formula>$Z$1</formula>
    </cfRule>
  </conditionalFormatting>
  <pageMargins left="0.70866141732283472" right="0.70866141732283472" top="0.78740157480314965" bottom="0.78740157480314965" header="0.31496062992125984" footer="0.31496062992125984"/>
  <pageSetup paperSize="8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Q52"/>
  <sheetViews>
    <sheetView topLeftCell="F1" workbookViewId="0">
      <selection activeCell="R17" sqref="R17"/>
    </sheetView>
  </sheetViews>
  <sheetFormatPr baseColWidth="10" defaultRowHeight="14.4"/>
  <sheetData>
    <row r="1" spans="3:17">
      <c r="O1" t="s">
        <v>98</v>
      </c>
      <c r="Q1" t="s">
        <v>99</v>
      </c>
    </row>
    <row r="2" spans="3:17">
      <c r="C2">
        <v>0</v>
      </c>
      <c r="D2">
        <v>50000</v>
      </c>
      <c r="M2">
        <v>0</v>
      </c>
      <c r="N2">
        <f>(0.8-1)/50000*M2+1</f>
        <v>1</v>
      </c>
      <c r="O2">
        <f t="shared" ref="O2:O51" si="0">(1+N2)/2*0.9+N2/2*0.1</f>
        <v>0.95000000000000007</v>
      </c>
      <c r="P2">
        <f>(0.85-1)/50000*M2+1</f>
        <v>1</v>
      </c>
      <c r="Q2">
        <f t="shared" ref="Q2:Q51" si="1">(1+N2)/2*0.5+N2/2*0.5</f>
        <v>0.75</v>
      </c>
    </row>
    <row r="3" spans="3:17">
      <c r="C3">
        <v>1</v>
      </c>
      <c r="D3">
        <v>0.8</v>
      </c>
      <c r="M3">
        <v>1000</v>
      </c>
      <c r="N3">
        <f t="shared" ref="N3:N52" si="2">(0.8-1)/50000*M3+1</f>
        <v>0.996</v>
      </c>
      <c r="O3">
        <f t="shared" si="0"/>
        <v>0.94799999999999995</v>
      </c>
      <c r="P3">
        <f t="shared" ref="P3:P52" si="3">(0.85-1)/50000*M3+1</f>
        <v>0.997</v>
      </c>
      <c r="Q3">
        <f t="shared" si="1"/>
        <v>0.748</v>
      </c>
    </row>
    <row r="4" spans="3:17">
      <c r="M4">
        <f>M3+1000</f>
        <v>2000</v>
      </c>
      <c r="N4">
        <f t="shared" si="2"/>
        <v>0.99199999999999999</v>
      </c>
      <c r="O4">
        <f t="shared" si="0"/>
        <v>0.94599999999999995</v>
      </c>
      <c r="P4">
        <f t="shared" si="3"/>
        <v>0.99399999999999999</v>
      </c>
      <c r="Q4">
        <f t="shared" si="1"/>
        <v>0.746</v>
      </c>
    </row>
    <row r="5" spans="3:17">
      <c r="M5">
        <f t="shared" ref="M5:M52" si="4">M4+1000</f>
        <v>3000</v>
      </c>
      <c r="N5">
        <f t="shared" si="2"/>
        <v>0.98799999999999999</v>
      </c>
      <c r="O5">
        <f t="shared" si="0"/>
        <v>0.94400000000000006</v>
      </c>
      <c r="P5">
        <f t="shared" si="3"/>
        <v>0.99099999999999999</v>
      </c>
      <c r="Q5">
        <f t="shared" si="1"/>
        <v>0.74399999999999999</v>
      </c>
    </row>
    <row r="6" spans="3:17">
      <c r="M6">
        <f t="shared" si="4"/>
        <v>4000</v>
      </c>
      <c r="N6">
        <f t="shared" si="2"/>
        <v>0.98399999999999999</v>
      </c>
      <c r="O6">
        <f t="shared" si="0"/>
        <v>0.94200000000000006</v>
      </c>
      <c r="P6">
        <f t="shared" si="3"/>
        <v>0.98799999999999999</v>
      </c>
      <c r="Q6">
        <f t="shared" si="1"/>
        <v>0.74199999999999999</v>
      </c>
    </row>
    <row r="7" spans="3:17">
      <c r="M7">
        <f t="shared" si="4"/>
        <v>5000</v>
      </c>
      <c r="N7">
        <f t="shared" si="2"/>
        <v>0.98</v>
      </c>
      <c r="O7">
        <f t="shared" si="0"/>
        <v>0.94000000000000006</v>
      </c>
      <c r="P7">
        <f t="shared" si="3"/>
        <v>0.98499999999999999</v>
      </c>
      <c r="Q7">
        <f t="shared" si="1"/>
        <v>0.74</v>
      </c>
    </row>
    <row r="8" spans="3:17">
      <c r="M8">
        <f t="shared" si="4"/>
        <v>6000</v>
      </c>
      <c r="N8">
        <f t="shared" si="2"/>
        <v>0.97599999999999998</v>
      </c>
      <c r="O8">
        <f t="shared" si="0"/>
        <v>0.93799999999999994</v>
      </c>
      <c r="P8">
        <f t="shared" si="3"/>
        <v>0.98199999999999998</v>
      </c>
      <c r="Q8">
        <f t="shared" si="1"/>
        <v>0.73799999999999999</v>
      </c>
    </row>
    <row r="9" spans="3:17">
      <c r="M9">
        <f t="shared" si="4"/>
        <v>7000</v>
      </c>
      <c r="N9">
        <f t="shared" si="2"/>
        <v>0.97199999999999998</v>
      </c>
      <c r="O9">
        <f t="shared" si="0"/>
        <v>0.93599999999999994</v>
      </c>
      <c r="P9">
        <f t="shared" si="3"/>
        <v>0.97899999999999998</v>
      </c>
      <c r="Q9">
        <f t="shared" si="1"/>
        <v>0.73599999999999999</v>
      </c>
    </row>
    <row r="10" spans="3:17">
      <c r="M10">
        <f t="shared" si="4"/>
        <v>8000</v>
      </c>
      <c r="N10">
        <f t="shared" si="2"/>
        <v>0.96799999999999997</v>
      </c>
      <c r="O10">
        <f t="shared" si="0"/>
        <v>0.93400000000000005</v>
      </c>
      <c r="P10">
        <f t="shared" si="3"/>
        <v>0.97599999999999998</v>
      </c>
      <c r="Q10">
        <f t="shared" si="1"/>
        <v>0.73399999999999999</v>
      </c>
    </row>
    <row r="11" spans="3:17">
      <c r="M11">
        <f t="shared" si="4"/>
        <v>9000</v>
      </c>
      <c r="N11">
        <f t="shared" si="2"/>
        <v>0.96399999999999997</v>
      </c>
      <c r="O11">
        <f t="shared" si="0"/>
        <v>0.93200000000000005</v>
      </c>
      <c r="P11">
        <f t="shared" si="3"/>
        <v>0.97299999999999998</v>
      </c>
      <c r="Q11">
        <f t="shared" si="1"/>
        <v>0.73199999999999998</v>
      </c>
    </row>
    <row r="12" spans="3:17">
      <c r="M12">
        <f t="shared" si="4"/>
        <v>10000</v>
      </c>
      <c r="N12">
        <f t="shared" si="2"/>
        <v>0.96</v>
      </c>
      <c r="O12">
        <f t="shared" si="0"/>
        <v>0.93</v>
      </c>
      <c r="P12">
        <f t="shared" si="3"/>
        <v>0.97</v>
      </c>
      <c r="Q12">
        <f t="shared" si="1"/>
        <v>0.73</v>
      </c>
    </row>
    <row r="13" spans="3:17">
      <c r="M13">
        <f t="shared" si="4"/>
        <v>11000</v>
      </c>
      <c r="N13">
        <f t="shared" si="2"/>
        <v>0.95599999999999996</v>
      </c>
      <c r="O13">
        <f t="shared" si="0"/>
        <v>0.92799999999999994</v>
      </c>
      <c r="P13">
        <f t="shared" si="3"/>
        <v>0.96699999999999997</v>
      </c>
      <c r="Q13">
        <f t="shared" si="1"/>
        <v>0.72799999999999998</v>
      </c>
    </row>
    <row r="14" spans="3:17">
      <c r="M14">
        <f t="shared" si="4"/>
        <v>12000</v>
      </c>
      <c r="N14">
        <f t="shared" si="2"/>
        <v>0.95199999999999996</v>
      </c>
      <c r="O14">
        <f t="shared" si="0"/>
        <v>0.92599999999999993</v>
      </c>
      <c r="P14">
        <f t="shared" si="3"/>
        <v>0.96399999999999997</v>
      </c>
      <c r="Q14">
        <f t="shared" si="1"/>
        <v>0.72599999999999998</v>
      </c>
    </row>
    <row r="15" spans="3:17">
      <c r="M15">
        <f t="shared" si="4"/>
        <v>13000</v>
      </c>
      <c r="N15">
        <f t="shared" si="2"/>
        <v>0.94800000000000006</v>
      </c>
      <c r="O15">
        <f t="shared" si="0"/>
        <v>0.92400000000000004</v>
      </c>
      <c r="P15">
        <f t="shared" si="3"/>
        <v>0.96099999999999997</v>
      </c>
      <c r="Q15">
        <f t="shared" si="1"/>
        <v>0.72399999999999998</v>
      </c>
    </row>
    <row r="16" spans="3:17">
      <c r="M16">
        <f t="shared" si="4"/>
        <v>14000</v>
      </c>
      <c r="N16">
        <f t="shared" si="2"/>
        <v>0.94400000000000006</v>
      </c>
      <c r="O16">
        <f t="shared" si="0"/>
        <v>0.92200000000000004</v>
      </c>
      <c r="P16">
        <f t="shared" si="3"/>
        <v>0.95799999999999996</v>
      </c>
      <c r="Q16">
        <f t="shared" si="1"/>
        <v>0.72199999999999998</v>
      </c>
    </row>
    <row r="17" spans="13:17">
      <c r="M17">
        <f t="shared" si="4"/>
        <v>15000</v>
      </c>
      <c r="N17">
        <f t="shared" si="2"/>
        <v>0.94000000000000006</v>
      </c>
      <c r="O17">
        <f t="shared" si="0"/>
        <v>0.92</v>
      </c>
      <c r="P17">
        <f t="shared" si="3"/>
        <v>0.95499999999999996</v>
      </c>
      <c r="Q17">
        <f t="shared" si="1"/>
        <v>0.72</v>
      </c>
    </row>
    <row r="18" spans="13:17">
      <c r="M18">
        <f t="shared" si="4"/>
        <v>16000</v>
      </c>
      <c r="N18">
        <f t="shared" si="2"/>
        <v>0.93600000000000005</v>
      </c>
      <c r="O18">
        <f t="shared" si="0"/>
        <v>0.91799999999999993</v>
      </c>
      <c r="P18">
        <f t="shared" si="3"/>
        <v>0.95199999999999996</v>
      </c>
      <c r="Q18">
        <f t="shared" si="1"/>
        <v>0.71799999999999997</v>
      </c>
    </row>
    <row r="19" spans="13:17">
      <c r="M19">
        <f t="shared" si="4"/>
        <v>17000</v>
      </c>
      <c r="N19">
        <f t="shared" si="2"/>
        <v>0.93200000000000005</v>
      </c>
      <c r="O19">
        <f t="shared" si="0"/>
        <v>0.91599999999999993</v>
      </c>
      <c r="P19">
        <f t="shared" si="3"/>
        <v>0.94899999999999995</v>
      </c>
      <c r="Q19">
        <f t="shared" si="1"/>
        <v>0.71599999999999997</v>
      </c>
    </row>
    <row r="20" spans="13:17">
      <c r="M20">
        <f t="shared" si="4"/>
        <v>18000</v>
      </c>
      <c r="N20">
        <f t="shared" si="2"/>
        <v>0.92800000000000005</v>
      </c>
      <c r="O20">
        <f t="shared" si="0"/>
        <v>0.91400000000000003</v>
      </c>
      <c r="P20">
        <f t="shared" si="3"/>
        <v>0.94599999999999995</v>
      </c>
      <c r="Q20">
        <f t="shared" si="1"/>
        <v>0.71399999999999997</v>
      </c>
    </row>
    <row r="21" spans="13:17">
      <c r="M21">
        <f t="shared" si="4"/>
        <v>19000</v>
      </c>
      <c r="N21">
        <f t="shared" si="2"/>
        <v>0.92400000000000004</v>
      </c>
      <c r="O21">
        <f t="shared" si="0"/>
        <v>0.91200000000000003</v>
      </c>
      <c r="P21">
        <f t="shared" si="3"/>
        <v>0.94299999999999995</v>
      </c>
      <c r="Q21">
        <f t="shared" si="1"/>
        <v>0.71199999999999997</v>
      </c>
    </row>
    <row r="22" spans="13:17">
      <c r="M22">
        <f t="shared" si="4"/>
        <v>20000</v>
      </c>
      <c r="N22">
        <f t="shared" si="2"/>
        <v>0.92</v>
      </c>
      <c r="O22">
        <f t="shared" si="0"/>
        <v>0.91</v>
      </c>
      <c r="P22">
        <f t="shared" si="3"/>
        <v>0.94</v>
      </c>
      <c r="Q22">
        <f t="shared" si="1"/>
        <v>0.71</v>
      </c>
    </row>
    <row r="23" spans="13:17">
      <c r="M23">
        <f t="shared" si="4"/>
        <v>21000</v>
      </c>
      <c r="N23">
        <f t="shared" si="2"/>
        <v>0.91600000000000004</v>
      </c>
      <c r="O23">
        <f t="shared" si="0"/>
        <v>0.90799999999999992</v>
      </c>
      <c r="P23">
        <f t="shared" si="3"/>
        <v>0.93699999999999994</v>
      </c>
      <c r="Q23">
        <f t="shared" si="1"/>
        <v>0.70799999999999996</v>
      </c>
    </row>
    <row r="24" spans="13:17">
      <c r="M24">
        <f t="shared" si="4"/>
        <v>22000</v>
      </c>
      <c r="N24">
        <f t="shared" si="2"/>
        <v>0.91200000000000003</v>
      </c>
      <c r="O24">
        <f t="shared" si="0"/>
        <v>0.90599999999999992</v>
      </c>
      <c r="P24">
        <f t="shared" si="3"/>
        <v>0.93399999999999994</v>
      </c>
      <c r="Q24">
        <f t="shared" si="1"/>
        <v>0.70599999999999996</v>
      </c>
    </row>
    <row r="25" spans="13:17">
      <c r="M25">
        <f t="shared" si="4"/>
        <v>23000</v>
      </c>
      <c r="N25">
        <f t="shared" si="2"/>
        <v>0.90800000000000003</v>
      </c>
      <c r="O25">
        <f t="shared" si="0"/>
        <v>0.90400000000000003</v>
      </c>
      <c r="P25">
        <f t="shared" si="3"/>
        <v>0.93100000000000005</v>
      </c>
      <c r="Q25">
        <f t="shared" si="1"/>
        <v>0.70399999999999996</v>
      </c>
    </row>
    <row r="26" spans="13:17">
      <c r="M26">
        <f t="shared" si="4"/>
        <v>24000</v>
      </c>
      <c r="N26">
        <f t="shared" si="2"/>
        <v>0.90400000000000003</v>
      </c>
      <c r="O26">
        <f t="shared" si="0"/>
        <v>0.90200000000000002</v>
      </c>
      <c r="P26">
        <f t="shared" si="3"/>
        <v>0.92799999999999994</v>
      </c>
      <c r="Q26">
        <f t="shared" si="1"/>
        <v>0.70199999999999996</v>
      </c>
    </row>
    <row r="27" spans="13:17">
      <c r="M27">
        <f t="shared" si="4"/>
        <v>25000</v>
      </c>
      <c r="N27">
        <f t="shared" si="2"/>
        <v>0.9</v>
      </c>
      <c r="O27">
        <f t="shared" si="0"/>
        <v>0.9</v>
      </c>
      <c r="P27">
        <f t="shared" si="3"/>
        <v>0.92500000000000004</v>
      </c>
      <c r="Q27">
        <f t="shared" si="1"/>
        <v>0.7</v>
      </c>
    </row>
    <row r="28" spans="13:17">
      <c r="M28">
        <f t="shared" si="4"/>
        <v>26000</v>
      </c>
      <c r="N28">
        <f t="shared" si="2"/>
        <v>0.89600000000000002</v>
      </c>
      <c r="O28">
        <f t="shared" si="0"/>
        <v>0.89799999999999991</v>
      </c>
      <c r="P28">
        <f t="shared" si="3"/>
        <v>0.92199999999999993</v>
      </c>
      <c r="Q28">
        <f t="shared" si="1"/>
        <v>0.69799999999999995</v>
      </c>
    </row>
    <row r="29" spans="13:17">
      <c r="M29">
        <f t="shared" si="4"/>
        <v>27000</v>
      </c>
      <c r="N29">
        <f t="shared" si="2"/>
        <v>0.89200000000000002</v>
      </c>
      <c r="O29">
        <f t="shared" si="0"/>
        <v>0.89599999999999991</v>
      </c>
      <c r="P29">
        <f t="shared" si="3"/>
        <v>0.91900000000000004</v>
      </c>
      <c r="Q29">
        <f t="shared" si="1"/>
        <v>0.69599999999999995</v>
      </c>
    </row>
    <row r="30" spans="13:17">
      <c r="M30">
        <f t="shared" si="4"/>
        <v>28000</v>
      </c>
      <c r="N30">
        <f t="shared" si="2"/>
        <v>0.88800000000000001</v>
      </c>
      <c r="O30">
        <f t="shared" si="0"/>
        <v>0.89400000000000002</v>
      </c>
      <c r="P30">
        <f t="shared" si="3"/>
        <v>0.91599999999999993</v>
      </c>
      <c r="Q30">
        <f t="shared" si="1"/>
        <v>0.69399999999999995</v>
      </c>
    </row>
    <row r="31" spans="13:17">
      <c r="M31">
        <f t="shared" si="4"/>
        <v>29000</v>
      </c>
      <c r="N31">
        <f t="shared" si="2"/>
        <v>0.88400000000000001</v>
      </c>
      <c r="O31">
        <f t="shared" si="0"/>
        <v>0.89200000000000002</v>
      </c>
      <c r="P31">
        <f t="shared" si="3"/>
        <v>0.91300000000000003</v>
      </c>
      <c r="Q31">
        <f t="shared" si="1"/>
        <v>0.69199999999999995</v>
      </c>
    </row>
    <row r="32" spans="13:17">
      <c r="M32">
        <f t="shared" si="4"/>
        <v>30000</v>
      </c>
      <c r="N32">
        <f t="shared" si="2"/>
        <v>0.88</v>
      </c>
      <c r="O32">
        <f t="shared" si="0"/>
        <v>0.89</v>
      </c>
      <c r="P32">
        <f t="shared" si="3"/>
        <v>0.91</v>
      </c>
      <c r="Q32">
        <f t="shared" si="1"/>
        <v>0.69</v>
      </c>
    </row>
    <row r="33" spans="13:17">
      <c r="M33">
        <f t="shared" si="4"/>
        <v>31000</v>
      </c>
      <c r="N33">
        <f t="shared" si="2"/>
        <v>0.876</v>
      </c>
      <c r="O33">
        <f t="shared" si="0"/>
        <v>0.8879999999999999</v>
      </c>
      <c r="P33">
        <f t="shared" si="3"/>
        <v>0.90700000000000003</v>
      </c>
      <c r="Q33">
        <f t="shared" si="1"/>
        <v>0.68799999999999994</v>
      </c>
    </row>
    <row r="34" spans="13:17">
      <c r="M34">
        <f t="shared" si="4"/>
        <v>32000</v>
      </c>
      <c r="N34">
        <f t="shared" si="2"/>
        <v>0.872</v>
      </c>
      <c r="O34">
        <f t="shared" si="0"/>
        <v>0.8859999999999999</v>
      </c>
      <c r="P34">
        <f t="shared" si="3"/>
        <v>0.90400000000000003</v>
      </c>
      <c r="Q34">
        <f t="shared" si="1"/>
        <v>0.68599999999999994</v>
      </c>
    </row>
    <row r="35" spans="13:17">
      <c r="M35">
        <f t="shared" si="4"/>
        <v>33000</v>
      </c>
      <c r="N35">
        <f t="shared" si="2"/>
        <v>0.86799999999999999</v>
      </c>
      <c r="O35">
        <f t="shared" si="0"/>
        <v>0.88400000000000001</v>
      </c>
      <c r="P35">
        <f t="shared" si="3"/>
        <v>0.90100000000000002</v>
      </c>
      <c r="Q35">
        <f t="shared" si="1"/>
        <v>0.68399999999999994</v>
      </c>
    </row>
    <row r="36" spans="13:17">
      <c r="M36">
        <f t="shared" si="4"/>
        <v>34000</v>
      </c>
      <c r="N36">
        <f t="shared" si="2"/>
        <v>0.8640000000000001</v>
      </c>
      <c r="O36">
        <f t="shared" si="0"/>
        <v>0.88200000000000012</v>
      </c>
      <c r="P36">
        <f t="shared" si="3"/>
        <v>0.89800000000000002</v>
      </c>
      <c r="Q36">
        <f t="shared" si="1"/>
        <v>0.68200000000000005</v>
      </c>
    </row>
    <row r="37" spans="13:17">
      <c r="M37">
        <f t="shared" si="4"/>
        <v>35000</v>
      </c>
      <c r="N37">
        <f t="shared" si="2"/>
        <v>0.8600000000000001</v>
      </c>
      <c r="O37">
        <f t="shared" si="0"/>
        <v>0.88000000000000012</v>
      </c>
      <c r="P37">
        <f t="shared" si="3"/>
        <v>0.89500000000000002</v>
      </c>
      <c r="Q37">
        <f t="shared" si="1"/>
        <v>0.68</v>
      </c>
    </row>
    <row r="38" spans="13:17">
      <c r="M38">
        <f t="shared" si="4"/>
        <v>36000</v>
      </c>
      <c r="N38">
        <f t="shared" si="2"/>
        <v>0.85600000000000009</v>
      </c>
      <c r="O38">
        <f t="shared" si="0"/>
        <v>0.87800000000000011</v>
      </c>
      <c r="P38">
        <f t="shared" si="3"/>
        <v>0.89200000000000002</v>
      </c>
      <c r="Q38">
        <f t="shared" si="1"/>
        <v>0.67800000000000005</v>
      </c>
    </row>
    <row r="39" spans="13:17">
      <c r="M39">
        <f t="shared" si="4"/>
        <v>37000</v>
      </c>
      <c r="N39">
        <f t="shared" si="2"/>
        <v>0.85200000000000009</v>
      </c>
      <c r="O39">
        <f t="shared" si="0"/>
        <v>0.876</v>
      </c>
      <c r="P39">
        <f t="shared" si="3"/>
        <v>0.88900000000000001</v>
      </c>
      <c r="Q39">
        <f t="shared" si="1"/>
        <v>0.67600000000000005</v>
      </c>
    </row>
    <row r="40" spans="13:17">
      <c r="M40">
        <f t="shared" si="4"/>
        <v>38000</v>
      </c>
      <c r="N40">
        <f t="shared" si="2"/>
        <v>0.84800000000000009</v>
      </c>
      <c r="O40">
        <f t="shared" si="0"/>
        <v>0.874</v>
      </c>
      <c r="P40">
        <f t="shared" si="3"/>
        <v>0.88600000000000001</v>
      </c>
      <c r="Q40">
        <f t="shared" si="1"/>
        <v>0.67400000000000004</v>
      </c>
    </row>
    <row r="41" spans="13:17">
      <c r="M41">
        <f t="shared" si="4"/>
        <v>39000</v>
      </c>
      <c r="N41">
        <f t="shared" si="2"/>
        <v>0.84400000000000008</v>
      </c>
      <c r="O41">
        <f t="shared" si="0"/>
        <v>0.87200000000000011</v>
      </c>
      <c r="P41">
        <f t="shared" si="3"/>
        <v>0.88300000000000001</v>
      </c>
      <c r="Q41">
        <f t="shared" si="1"/>
        <v>0.67200000000000004</v>
      </c>
    </row>
    <row r="42" spans="13:17">
      <c r="M42">
        <f t="shared" si="4"/>
        <v>40000</v>
      </c>
      <c r="N42">
        <f t="shared" si="2"/>
        <v>0.84000000000000008</v>
      </c>
      <c r="O42">
        <f t="shared" si="0"/>
        <v>0.87000000000000011</v>
      </c>
      <c r="P42">
        <f t="shared" si="3"/>
        <v>0.88</v>
      </c>
      <c r="Q42">
        <f t="shared" si="1"/>
        <v>0.67</v>
      </c>
    </row>
    <row r="43" spans="13:17">
      <c r="M43">
        <f t="shared" si="4"/>
        <v>41000</v>
      </c>
      <c r="N43">
        <f t="shared" si="2"/>
        <v>0.83600000000000008</v>
      </c>
      <c r="O43">
        <f t="shared" si="0"/>
        <v>0.8680000000000001</v>
      </c>
      <c r="P43">
        <f t="shared" si="3"/>
        <v>0.877</v>
      </c>
      <c r="Q43">
        <f t="shared" si="1"/>
        <v>0.66800000000000004</v>
      </c>
    </row>
    <row r="44" spans="13:17">
      <c r="M44">
        <f t="shared" si="4"/>
        <v>42000</v>
      </c>
      <c r="N44">
        <f t="shared" si="2"/>
        <v>0.83200000000000007</v>
      </c>
      <c r="O44">
        <f t="shared" si="0"/>
        <v>0.86599999999999999</v>
      </c>
      <c r="P44">
        <f t="shared" si="3"/>
        <v>0.874</v>
      </c>
      <c r="Q44">
        <f t="shared" si="1"/>
        <v>0.66600000000000004</v>
      </c>
    </row>
    <row r="45" spans="13:17">
      <c r="M45">
        <f t="shared" si="4"/>
        <v>43000</v>
      </c>
      <c r="N45">
        <f t="shared" si="2"/>
        <v>0.82800000000000007</v>
      </c>
      <c r="O45">
        <f t="shared" si="0"/>
        <v>0.86399999999999999</v>
      </c>
      <c r="P45">
        <f t="shared" si="3"/>
        <v>0.871</v>
      </c>
      <c r="Q45">
        <f t="shared" si="1"/>
        <v>0.66400000000000003</v>
      </c>
    </row>
    <row r="46" spans="13:17">
      <c r="M46">
        <f t="shared" si="4"/>
        <v>44000</v>
      </c>
      <c r="N46">
        <f t="shared" si="2"/>
        <v>0.82400000000000007</v>
      </c>
      <c r="O46">
        <f t="shared" si="0"/>
        <v>0.8620000000000001</v>
      </c>
      <c r="P46">
        <f t="shared" si="3"/>
        <v>0.86799999999999999</v>
      </c>
      <c r="Q46">
        <f t="shared" si="1"/>
        <v>0.66200000000000003</v>
      </c>
    </row>
    <row r="47" spans="13:17">
      <c r="M47">
        <f t="shared" si="4"/>
        <v>45000</v>
      </c>
      <c r="N47">
        <f t="shared" si="2"/>
        <v>0.82000000000000006</v>
      </c>
      <c r="O47">
        <f t="shared" si="0"/>
        <v>0.8600000000000001</v>
      </c>
      <c r="P47">
        <f t="shared" si="3"/>
        <v>0.86499999999999999</v>
      </c>
      <c r="Q47">
        <f t="shared" si="1"/>
        <v>0.66</v>
      </c>
    </row>
    <row r="48" spans="13:17">
      <c r="M48">
        <f t="shared" si="4"/>
        <v>46000</v>
      </c>
      <c r="N48">
        <f t="shared" si="2"/>
        <v>0.81600000000000006</v>
      </c>
      <c r="O48">
        <f t="shared" si="0"/>
        <v>0.8580000000000001</v>
      </c>
      <c r="P48">
        <f t="shared" si="3"/>
        <v>0.86199999999999999</v>
      </c>
      <c r="Q48">
        <f t="shared" si="1"/>
        <v>0.65800000000000003</v>
      </c>
    </row>
    <row r="49" spans="13:17">
      <c r="M49">
        <f t="shared" si="4"/>
        <v>47000</v>
      </c>
      <c r="N49">
        <f t="shared" si="2"/>
        <v>0.81200000000000006</v>
      </c>
      <c r="O49">
        <f t="shared" si="0"/>
        <v>0.85599999999999998</v>
      </c>
      <c r="P49">
        <f t="shared" si="3"/>
        <v>0.85899999999999999</v>
      </c>
      <c r="Q49">
        <f t="shared" si="1"/>
        <v>0.65600000000000003</v>
      </c>
    </row>
    <row r="50" spans="13:17">
      <c r="M50">
        <f t="shared" si="4"/>
        <v>48000</v>
      </c>
      <c r="N50">
        <f t="shared" si="2"/>
        <v>0.80800000000000005</v>
      </c>
      <c r="O50">
        <f t="shared" si="0"/>
        <v>0.85399999999999998</v>
      </c>
      <c r="P50">
        <f t="shared" si="3"/>
        <v>0.85599999999999998</v>
      </c>
      <c r="Q50">
        <f t="shared" si="1"/>
        <v>0.65400000000000003</v>
      </c>
    </row>
    <row r="51" spans="13:17">
      <c r="M51">
        <f t="shared" si="4"/>
        <v>49000</v>
      </c>
      <c r="N51">
        <f t="shared" si="2"/>
        <v>0.80400000000000005</v>
      </c>
      <c r="O51">
        <f t="shared" si="0"/>
        <v>0.85200000000000009</v>
      </c>
      <c r="P51">
        <f t="shared" si="3"/>
        <v>0.85299999999999998</v>
      </c>
      <c r="Q51">
        <f t="shared" si="1"/>
        <v>0.65200000000000002</v>
      </c>
    </row>
    <row r="52" spans="13:17">
      <c r="M52">
        <f t="shared" si="4"/>
        <v>50000</v>
      </c>
      <c r="N52">
        <f t="shared" si="2"/>
        <v>0.8</v>
      </c>
      <c r="O52">
        <f>(1+N52)/2*0.9+N52/2*0.1</f>
        <v>0.85000000000000009</v>
      </c>
      <c r="P52">
        <f t="shared" si="3"/>
        <v>0.85</v>
      </c>
      <c r="Q52">
        <f>(1+N52)/2*0.5+N52/2*0.5</f>
        <v>0.65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P52"/>
  <sheetViews>
    <sheetView workbookViewId="0">
      <selection activeCell="Q52" sqref="Q1:Q52"/>
    </sheetView>
  </sheetViews>
  <sheetFormatPr baseColWidth="10" defaultRowHeight="14.4"/>
  <sheetData>
    <row r="1" spans="3:16">
      <c r="O1" t="s">
        <v>100</v>
      </c>
    </row>
    <row r="2" spans="3:16">
      <c r="C2">
        <v>0</v>
      </c>
      <c r="D2">
        <v>50000</v>
      </c>
      <c r="M2">
        <v>0</v>
      </c>
      <c r="N2">
        <f t="shared" ref="N2:N51" si="0">(0.7-1)/50000*M2+1</f>
        <v>1</v>
      </c>
      <c r="O2">
        <f t="shared" ref="O2:O51" si="1">(1+N2)/2*0.9+N2/2*0.1</f>
        <v>0.95000000000000007</v>
      </c>
      <c r="P2">
        <f t="shared" ref="P2:P51" si="2">(0.8-1)/50000*M2+1</f>
        <v>1</v>
      </c>
    </row>
    <row r="3" spans="3:16">
      <c r="C3">
        <v>1</v>
      </c>
      <c r="D3">
        <v>0.7</v>
      </c>
      <c r="M3">
        <v>1000</v>
      </c>
      <c r="N3">
        <f t="shared" si="0"/>
        <v>0.99399999999999999</v>
      </c>
      <c r="O3">
        <f t="shared" si="1"/>
        <v>0.94699999999999995</v>
      </c>
      <c r="P3">
        <f t="shared" si="2"/>
        <v>0.996</v>
      </c>
    </row>
    <row r="4" spans="3:16">
      <c r="M4">
        <f>M3+1000</f>
        <v>2000</v>
      </c>
      <c r="N4">
        <f t="shared" si="0"/>
        <v>0.98799999999999999</v>
      </c>
      <c r="O4">
        <f t="shared" si="1"/>
        <v>0.94400000000000006</v>
      </c>
      <c r="P4">
        <f t="shared" si="2"/>
        <v>0.99199999999999999</v>
      </c>
    </row>
    <row r="5" spans="3:16">
      <c r="M5">
        <f t="shared" ref="M5:M52" si="3">M4+1000</f>
        <v>3000</v>
      </c>
      <c r="N5">
        <f t="shared" si="0"/>
        <v>0.98199999999999998</v>
      </c>
      <c r="O5">
        <f t="shared" si="1"/>
        <v>0.94100000000000006</v>
      </c>
      <c r="P5">
        <f t="shared" si="2"/>
        <v>0.98799999999999999</v>
      </c>
    </row>
    <row r="6" spans="3:16">
      <c r="M6">
        <f t="shared" si="3"/>
        <v>4000</v>
      </c>
      <c r="N6">
        <f t="shared" si="0"/>
        <v>0.97599999999999998</v>
      </c>
      <c r="O6">
        <f t="shared" si="1"/>
        <v>0.93799999999999994</v>
      </c>
      <c r="P6">
        <f t="shared" si="2"/>
        <v>0.98399999999999999</v>
      </c>
    </row>
    <row r="7" spans="3:16">
      <c r="M7">
        <f t="shared" si="3"/>
        <v>5000</v>
      </c>
      <c r="N7">
        <f t="shared" si="0"/>
        <v>0.97</v>
      </c>
      <c r="O7">
        <f t="shared" si="1"/>
        <v>0.93499999999999994</v>
      </c>
      <c r="P7">
        <f t="shared" si="2"/>
        <v>0.98</v>
      </c>
    </row>
    <row r="8" spans="3:16">
      <c r="M8">
        <f t="shared" si="3"/>
        <v>6000</v>
      </c>
      <c r="N8">
        <f t="shared" si="0"/>
        <v>0.96399999999999997</v>
      </c>
      <c r="O8">
        <f t="shared" si="1"/>
        <v>0.93200000000000005</v>
      </c>
      <c r="P8">
        <f t="shared" si="2"/>
        <v>0.97599999999999998</v>
      </c>
    </row>
    <row r="9" spans="3:16">
      <c r="M9">
        <f t="shared" si="3"/>
        <v>7000</v>
      </c>
      <c r="N9">
        <f t="shared" si="0"/>
        <v>0.95799999999999996</v>
      </c>
      <c r="O9">
        <f t="shared" si="1"/>
        <v>0.92900000000000005</v>
      </c>
      <c r="P9">
        <f t="shared" si="2"/>
        <v>0.97199999999999998</v>
      </c>
    </row>
    <row r="10" spans="3:16">
      <c r="M10">
        <f t="shared" si="3"/>
        <v>8000</v>
      </c>
      <c r="N10">
        <f t="shared" si="0"/>
        <v>0.95199999999999996</v>
      </c>
      <c r="O10">
        <f t="shared" si="1"/>
        <v>0.92599999999999993</v>
      </c>
      <c r="P10">
        <f t="shared" si="2"/>
        <v>0.96799999999999997</v>
      </c>
    </row>
    <row r="11" spans="3:16">
      <c r="M11">
        <f t="shared" si="3"/>
        <v>9000</v>
      </c>
      <c r="N11">
        <f t="shared" si="0"/>
        <v>0.94599999999999995</v>
      </c>
      <c r="O11">
        <f t="shared" si="1"/>
        <v>0.92300000000000004</v>
      </c>
      <c r="P11">
        <f t="shared" si="2"/>
        <v>0.96399999999999997</v>
      </c>
    </row>
    <row r="12" spans="3:16">
      <c r="M12">
        <f t="shared" si="3"/>
        <v>10000</v>
      </c>
      <c r="N12">
        <f t="shared" si="0"/>
        <v>0.94</v>
      </c>
      <c r="O12">
        <f t="shared" si="1"/>
        <v>0.92</v>
      </c>
      <c r="P12">
        <f t="shared" si="2"/>
        <v>0.96</v>
      </c>
    </row>
    <row r="13" spans="3:16">
      <c r="M13">
        <f t="shared" si="3"/>
        <v>11000</v>
      </c>
      <c r="N13">
        <f t="shared" si="0"/>
        <v>0.93399999999999994</v>
      </c>
      <c r="O13">
        <f t="shared" si="1"/>
        <v>0.91699999999999993</v>
      </c>
      <c r="P13">
        <f t="shared" si="2"/>
        <v>0.95599999999999996</v>
      </c>
    </row>
    <row r="14" spans="3:16">
      <c r="M14">
        <f t="shared" si="3"/>
        <v>12000</v>
      </c>
      <c r="N14">
        <f t="shared" si="0"/>
        <v>0.92799999999999994</v>
      </c>
      <c r="O14">
        <f t="shared" si="1"/>
        <v>0.91400000000000003</v>
      </c>
      <c r="P14">
        <f t="shared" si="2"/>
        <v>0.95199999999999996</v>
      </c>
    </row>
    <row r="15" spans="3:16">
      <c r="M15">
        <f t="shared" si="3"/>
        <v>13000</v>
      </c>
      <c r="N15">
        <f t="shared" si="0"/>
        <v>0.92199999999999993</v>
      </c>
      <c r="O15">
        <f t="shared" si="1"/>
        <v>0.91100000000000003</v>
      </c>
      <c r="P15">
        <f t="shared" si="2"/>
        <v>0.94800000000000006</v>
      </c>
    </row>
    <row r="16" spans="3:16">
      <c r="M16">
        <f t="shared" si="3"/>
        <v>14000</v>
      </c>
      <c r="N16">
        <f t="shared" si="0"/>
        <v>0.91599999999999993</v>
      </c>
      <c r="O16">
        <f t="shared" si="1"/>
        <v>0.90799999999999992</v>
      </c>
      <c r="P16">
        <f t="shared" si="2"/>
        <v>0.94400000000000006</v>
      </c>
    </row>
    <row r="17" spans="13:16">
      <c r="M17">
        <f t="shared" si="3"/>
        <v>15000</v>
      </c>
      <c r="N17">
        <f t="shared" si="0"/>
        <v>0.91</v>
      </c>
      <c r="O17">
        <f t="shared" si="1"/>
        <v>0.90500000000000003</v>
      </c>
      <c r="P17">
        <f t="shared" si="2"/>
        <v>0.94000000000000006</v>
      </c>
    </row>
    <row r="18" spans="13:16">
      <c r="M18">
        <f t="shared" si="3"/>
        <v>16000</v>
      </c>
      <c r="N18">
        <f t="shared" si="0"/>
        <v>0.90400000000000003</v>
      </c>
      <c r="O18">
        <f t="shared" si="1"/>
        <v>0.90200000000000002</v>
      </c>
      <c r="P18">
        <f t="shared" si="2"/>
        <v>0.93600000000000005</v>
      </c>
    </row>
    <row r="19" spans="13:16">
      <c r="M19">
        <f t="shared" si="3"/>
        <v>17000</v>
      </c>
      <c r="N19">
        <f t="shared" si="0"/>
        <v>0.89800000000000002</v>
      </c>
      <c r="O19">
        <f t="shared" si="1"/>
        <v>0.89900000000000013</v>
      </c>
      <c r="P19">
        <f t="shared" si="2"/>
        <v>0.93200000000000005</v>
      </c>
    </row>
    <row r="20" spans="13:16">
      <c r="M20">
        <f t="shared" si="3"/>
        <v>18000</v>
      </c>
      <c r="N20">
        <f t="shared" si="0"/>
        <v>0.89200000000000002</v>
      </c>
      <c r="O20">
        <f t="shared" si="1"/>
        <v>0.89599999999999991</v>
      </c>
      <c r="P20">
        <f t="shared" si="2"/>
        <v>0.92800000000000005</v>
      </c>
    </row>
    <row r="21" spans="13:16">
      <c r="M21">
        <f t="shared" si="3"/>
        <v>19000</v>
      </c>
      <c r="N21">
        <f t="shared" si="0"/>
        <v>0.88600000000000001</v>
      </c>
      <c r="O21">
        <f t="shared" si="1"/>
        <v>0.89300000000000013</v>
      </c>
      <c r="P21">
        <f t="shared" si="2"/>
        <v>0.92400000000000004</v>
      </c>
    </row>
    <row r="22" spans="13:16">
      <c r="M22">
        <f t="shared" si="3"/>
        <v>20000</v>
      </c>
      <c r="N22">
        <f t="shared" si="0"/>
        <v>0.88</v>
      </c>
      <c r="O22">
        <f t="shared" si="1"/>
        <v>0.89</v>
      </c>
      <c r="P22">
        <f t="shared" si="2"/>
        <v>0.92</v>
      </c>
    </row>
    <row r="23" spans="13:16">
      <c r="M23">
        <f t="shared" si="3"/>
        <v>21000</v>
      </c>
      <c r="N23">
        <f t="shared" si="0"/>
        <v>0.874</v>
      </c>
      <c r="O23">
        <f t="shared" si="1"/>
        <v>0.88700000000000001</v>
      </c>
      <c r="P23">
        <f t="shared" si="2"/>
        <v>0.91600000000000004</v>
      </c>
    </row>
    <row r="24" spans="13:16">
      <c r="M24">
        <f t="shared" si="3"/>
        <v>22000</v>
      </c>
      <c r="N24">
        <f t="shared" si="0"/>
        <v>0.86799999999999999</v>
      </c>
      <c r="O24">
        <f t="shared" si="1"/>
        <v>0.88400000000000001</v>
      </c>
      <c r="P24">
        <f t="shared" si="2"/>
        <v>0.91200000000000003</v>
      </c>
    </row>
    <row r="25" spans="13:16">
      <c r="M25">
        <f t="shared" si="3"/>
        <v>23000</v>
      </c>
      <c r="N25">
        <f t="shared" si="0"/>
        <v>0.86199999999999999</v>
      </c>
      <c r="O25">
        <f t="shared" si="1"/>
        <v>0.88100000000000012</v>
      </c>
      <c r="P25">
        <f t="shared" si="2"/>
        <v>0.90800000000000003</v>
      </c>
    </row>
    <row r="26" spans="13:16">
      <c r="M26">
        <f t="shared" si="3"/>
        <v>24000</v>
      </c>
      <c r="N26">
        <f t="shared" si="0"/>
        <v>0.85599999999999998</v>
      </c>
      <c r="O26">
        <f t="shared" si="1"/>
        <v>0.87799999999999989</v>
      </c>
      <c r="P26">
        <f t="shared" si="2"/>
        <v>0.90400000000000003</v>
      </c>
    </row>
    <row r="27" spans="13:16">
      <c r="M27">
        <f t="shared" si="3"/>
        <v>25000</v>
      </c>
      <c r="N27">
        <f t="shared" si="0"/>
        <v>0.85</v>
      </c>
      <c r="O27">
        <f t="shared" si="1"/>
        <v>0.875</v>
      </c>
      <c r="P27">
        <f t="shared" si="2"/>
        <v>0.9</v>
      </c>
    </row>
    <row r="28" spans="13:16">
      <c r="M28">
        <f t="shared" si="3"/>
        <v>26000</v>
      </c>
      <c r="N28">
        <f t="shared" si="0"/>
        <v>0.84399999999999997</v>
      </c>
      <c r="O28">
        <f t="shared" si="1"/>
        <v>0.872</v>
      </c>
      <c r="P28">
        <f t="shared" si="2"/>
        <v>0.89600000000000002</v>
      </c>
    </row>
    <row r="29" spans="13:16">
      <c r="M29">
        <f t="shared" si="3"/>
        <v>27000</v>
      </c>
      <c r="N29">
        <f t="shared" si="0"/>
        <v>0.83799999999999997</v>
      </c>
      <c r="O29">
        <f t="shared" si="1"/>
        <v>0.86900000000000011</v>
      </c>
      <c r="P29">
        <f t="shared" si="2"/>
        <v>0.89200000000000002</v>
      </c>
    </row>
    <row r="30" spans="13:16">
      <c r="M30">
        <f t="shared" si="3"/>
        <v>28000</v>
      </c>
      <c r="N30">
        <f t="shared" si="0"/>
        <v>0.83199999999999996</v>
      </c>
      <c r="O30">
        <f t="shared" si="1"/>
        <v>0.86599999999999988</v>
      </c>
      <c r="P30">
        <f t="shared" si="2"/>
        <v>0.88800000000000001</v>
      </c>
    </row>
    <row r="31" spans="13:16">
      <c r="M31">
        <f t="shared" si="3"/>
        <v>29000</v>
      </c>
      <c r="N31">
        <f t="shared" si="0"/>
        <v>0.82599999999999996</v>
      </c>
      <c r="O31">
        <f t="shared" si="1"/>
        <v>0.8630000000000001</v>
      </c>
      <c r="P31">
        <f t="shared" si="2"/>
        <v>0.88400000000000001</v>
      </c>
    </row>
    <row r="32" spans="13:16">
      <c r="M32">
        <f t="shared" si="3"/>
        <v>30000</v>
      </c>
      <c r="N32">
        <f t="shared" si="0"/>
        <v>0.82</v>
      </c>
      <c r="O32">
        <f t="shared" si="1"/>
        <v>0.86</v>
      </c>
      <c r="P32">
        <f t="shared" si="2"/>
        <v>0.88</v>
      </c>
    </row>
    <row r="33" spans="13:16">
      <c r="M33">
        <f t="shared" si="3"/>
        <v>31000</v>
      </c>
      <c r="N33">
        <f t="shared" si="0"/>
        <v>0.81399999999999995</v>
      </c>
      <c r="O33">
        <f t="shared" si="1"/>
        <v>0.85699999999999998</v>
      </c>
      <c r="P33">
        <f t="shared" si="2"/>
        <v>0.876</v>
      </c>
    </row>
    <row r="34" spans="13:16">
      <c r="M34">
        <f t="shared" si="3"/>
        <v>32000</v>
      </c>
      <c r="N34">
        <f t="shared" si="0"/>
        <v>0.80799999999999994</v>
      </c>
      <c r="O34">
        <f t="shared" si="1"/>
        <v>0.85399999999999998</v>
      </c>
      <c r="P34">
        <f t="shared" si="2"/>
        <v>0.872</v>
      </c>
    </row>
    <row r="35" spans="13:16">
      <c r="M35">
        <f t="shared" si="3"/>
        <v>33000</v>
      </c>
      <c r="N35">
        <f t="shared" si="0"/>
        <v>0.80199999999999994</v>
      </c>
      <c r="O35">
        <f t="shared" si="1"/>
        <v>0.85100000000000009</v>
      </c>
      <c r="P35">
        <f t="shared" si="2"/>
        <v>0.86799999999999999</v>
      </c>
    </row>
    <row r="36" spans="13:16">
      <c r="M36">
        <f t="shared" si="3"/>
        <v>34000</v>
      </c>
      <c r="N36">
        <f t="shared" si="0"/>
        <v>0.79599999999999993</v>
      </c>
      <c r="O36">
        <f t="shared" si="1"/>
        <v>0.84799999999999986</v>
      </c>
      <c r="P36">
        <f t="shared" si="2"/>
        <v>0.8640000000000001</v>
      </c>
    </row>
    <row r="37" spans="13:16">
      <c r="M37">
        <f t="shared" si="3"/>
        <v>35000</v>
      </c>
      <c r="N37">
        <f t="shared" si="0"/>
        <v>0.78999999999999992</v>
      </c>
      <c r="O37">
        <f t="shared" si="1"/>
        <v>0.84499999999999997</v>
      </c>
      <c r="P37">
        <f t="shared" si="2"/>
        <v>0.8600000000000001</v>
      </c>
    </row>
    <row r="38" spans="13:16">
      <c r="M38">
        <f t="shared" si="3"/>
        <v>36000</v>
      </c>
      <c r="N38">
        <f t="shared" si="0"/>
        <v>0.78400000000000003</v>
      </c>
      <c r="O38">
        <f t="shared" si="1"/>
        <v>0.84200000000000008</v>
      </c>
      <c r="P38">
        <f t="shared" si="2"/>
        <v>0.85600000000000009</v>
      </c>
    </row>
    <row r="39" spans="13:16">
      <c r="M39">
        <f t="shared" si="3"/>
        <v>37000</v>
      </c>
      <c r="N39">
        <f t="shared" si="0"/>
        <v>0.77800000000000002</v>
      </c>
      <c r="O39">
        <f t="shared" si="1"/>
        <v>0.83900000000000008</v>
      </c>
      <c r="P39">
        <f t="shared" si="2"/>
        <v>0.85200000000000009</v>
      </c>
    </row>
    <row r="40" spans="13:16">
      <c r="M40">
        <f t="shared" si="3"/>
        <v>38000</v>
      </c>
      <c r="N40">
        <f t="shared" si="0"/>
        <v>0.77200000000000002</v>
      </c>
      <c r="O40">
        <f t="shared" si="1"/>
        <v>0.83599999999999997</v>
      </c>
      <c r="P40">
        <f t="shared" si="2"/>
        <v>0.84800000000000009</v>
      </c>
    </row>
    <row r="41" spans="13:16">
      <c r="M41">
        <f t="shared" si="3"/>
        <v>39000</v>
      </c>
      <c r="N41">
        <f t="shared" si="0"/>
        <v>0.76600000000000001</v>
      </c>
      <c r="O41">
        <f t="shared" si="1"/>
        <v>0.83300000000000007</v>
      </c>
      <c r="P41">
        <f t="shared" si="2"/>
        <v>0.84400000000000008</v>
      </c>
    </row>
    <row r="42" spans="13:16">
      <c r="M42">
        <f t="shared" si="3"/>
        <v>40000</v>
      </c>
      <c r="N42">
        <f t="shared" si="0"/>
        <v>0.76</v>
      </c>
      <c r="O42">
        <f t="shared" si="1"/>
        <v>0.83000000000000007</v>
      </c>
      <c r="P42">
        <f t="shared" si="2"/>
        <v>0.84000000000000008</v>
      </c>
    </row>
    <row r="43" spans="13:16">
      <c r="M43">
        <f t="shared" si="3"/>
        <v>41000</v>
      </c>
      <c r="N43">
        <f t="shared" si="0"/>
        <v>0.754</v>
      </c>
      <c r="O43">
        <f t="shared" si="1"/>
        <v>0.82699999999999996</v>
      </c>
      <c r="P43">
        <f t="shared" si="2"/>
        <v>0.83600000000000008</v>
      </c>
    </row>
    <row r="44" spans="13:16">
      <c r="M44">
        <f t="shared" si="3"/>
        <v>42000</v>
      </c>
      <c r="N44">
        <f t="shared" si="0"/>
        <v>0.748</v>
      </c>
      <c r="O44">
        <f t="shared" si="1"/>
        <v>0.82399999999999995</v>
      </c>
      <c r="P44">
        <f t="shared" si="2"/>
        <v>0.83200000000000007</v>
      </c>
    </row>
    <row r="45" spans="13:16">
      <c r="M45">
        <f t="shared" si="3"/>
        <v>43000</v>
      </c>
      <c r="N45">
        <f t="shared" si="0"/>
        <v>0.74199999999999999</v>
      </c>
      <c r="O45">
        <f t="shared" si="1"/>
        <v>0.82100000000000006</v>
      </c>
      <c r="P45">
        <f t="shared" si="2"/>
        <v>0.82800000000000007</v>
      </c>
    </row>
    <row r="46" spans="13:16">
      <c r="M46">
        <f t="shared" si="3"/>
        <v>44000</v>
      </c>
      <c r="N46">
        <f t="shared" si="0"/>
        <v>0.73599999999999999</v>
      </c>
      <c r="O46">
        <f t="shared" si="1"/>
        <v>0.81800000000000006</v>
      </c>
      <c r="P46">
        <f t="shared" si="2"/>
        <v>0.82400000000000007</v>
      </c>
    </row>
    <row r="47" spans="13:16">
      <c r="M47">
        <f t="shared" si="3"/>
        <v>45000</v>
      </c>
      <c r="N47">
        <f t="shared" si="0"/>
        <v>0.73</v>
      </c>
      <c r="O47">
        <f t="shared" si="1"/>
        <v>0.81499999999999995</v>
      </c>
      <c r="P47">
        <f t="shared" si="2"/>
        <v>0.82000000000000006</v>
      </c>
    </row>
    <row r="48" spans="13:16">
      <c r="M48">
        <f t="shared" si="3"/>
        <v>46000</v>
      </c>
      <c r="N48">
        <f t="shared" si="0"/>
        <v>0.72399999999999998</v>
      </c>
      <c r="O48">
        <f t="shared" si="1"/>
        <v>0.81200000000000006</v>
      </c>
      <c r="P48">
        <f t="shared" si="2"/>
        <v>0.81600000000000006</v>
      </c>
    </row>
    <row r="49" spans="13:16">
      <c r="M49">
        <f t="shared" si="3"/>
        <v>47000</v>
      </c>
      <c r="N49">
        <f t="shared" si="0"/>
        <v>0.71799999999999997</v>
      </c>
      <c r="O49">
        <f t="shared" si="1"/>
        <v>0.80900000000000005</v>
      </c>
      <c r="P49">
        <f t="shared" si="2"/>
        <v>0.81200000000000006</v>
      </c>
    </row>
    <row r="50" spans="13:16">
      <c r="M50">
        <f t="shared" si="3"/>
        <v>48000</v>
      </c>
      <c r="N50">
        <f t="shared" si="0"/>
        <v>0.71199999999999997</v>
      </c>
      <c r="O50">
        <f t="shared" si="1"/>
        <v>0.80599999999999994</v>
      </c>
      <c r="P50">
        <f t="shared" si="2"/>
        <v>0.80800000000000005</v>
      </c>
    </row>
    <row r="51" spans="13:16">
      <c r="M51">
        <f t="shared" si="3"/>
        <v>49000</v>
      </c>
      <c r="N51">
        <f t="shared" si="0"/>
        <v>0.70599999999999996</v>
      </c>
      <c r="O51">
        <f t="shared" si="1"/>
        <v>0.80300000000000005</v>
      </c>
      <c r="P51">
        <f t="shared" si="2"/>
        <v>0.80400000000000005</v>
      </c>
    </row>
    <row r="52" spans="13:16">
      <c r="M52">
        <f t="shared" si="3"/>
        <v>50000</v>
      </c>
      <c r="N52">
        <f>(0.7-1)/50000*M52+1</f>
        <v>0.7</v>
      </c>
      <c r="O52">
        <f>(1+N52)/2*0.9+N52/2*0.1</f>
        <v>0.8</v>
      </c>
      <c r="P52">
        <f>(0.8-1)/50000*M52+1</f>
        <v>0.8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Salzgitter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kschischenk.h</dc:creator>
  <cp:lastModifiedBy>a001102</cp:lastModifiedBy>
  <cp:lastPrinted>2015-02-13T15:52:48Z</cp:lastPrinted>
  <dcterms:created xsi:type="dcterms:W3CDTF">2014-09-02T11:10:25Z</dcterms:created>
  <dcterms:modified xsi:type="dcterms:W3CDTF">2015-03-25T08:23:31Z</dcterms:modified>
</cp:coreProperties>
</file>